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ocuments\1Stuart\Badminton\TWBL\Website\Website Docs\2025-26 Season\"/>
    </mc:Choice>
  </mc:AlternateContent>
  <xr:revisionPtr revIDLastSave="0" documentId="8_{FF34A97A-4634-4F06-8920-BED6DB2C5EFC}" xr6:coauthVersionLast="47" xr6:coauthVersionMax="47" xr10:uidLastSave="{00000000-0000-0000-0000-000000000000}"/>
  <bookViews>
    <workbookView xWindow="-120" yWindow="-120" windowWidth="29040" windowHeight="15840" xr2:uid="{A071BC65-3D31-481B-BB91-305857F2DBB7}"/>
  </bookViews>
  <sheets>
    <sheet name="Dynamic Score Sheet" sheetId="2" r:id="rId1"/>
    <sheet name="Player Stats" sheetId="6" r:id="rId2"/>
    <sheet name="Venues &amp; Teams - Do no change" sheetId="5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2" i="2" l="1"/>
  <c r="B11" i="6" s="1"/>
  <c r="C10" i="2"/>
  <c r="B33" i="2" s="1"/>
  <c r="D21" i="2"/>
  <c r="D22" i="2"/>
  <c r="D23" i="2"/>
  <c r="J14" i="6"/>
  <c r="J13" i="6"/>
  <c r="J12" i="6"/>
  <c r="J11" i="6"/>
  <c r="J10" i="6"/>
  <c r="J9" i="6"/>
  <c r="J8" i="6"/>
  <c r="J7" i="6"/>
  <c r="J6" i="6"/>
  <c r="J5" i="6"/>
  <c r="J4" i="6"/>
  <c r="J3" i="6"/>
  <c r="K14" i="6"/>
  <c r="K13" i="6"/>
  <c r="K12" i="6"/>
  <c r="K11" i="6"/>
  <c r="K10" i="6"/>
  <c r="K9" i="6"/>
  <c r="K8" i="6"/>
  <c r="K7" i="6"/>
  <c r="K6" i="6"/>
  <c r="K5" i="6"/>
  <c r="K4" i="6"/>
  <c r="K3" i="6"/>
  <c r="I14" i="6"/>
  <c r="I13" i="6"/>
  <c r="I12" i="6"/>
  <c r="I11" i="6"/>
  <c r="I10" i="6"/>
  <c r="I9" i="6"/>
  <c r="I8" i="6"/>
  <c r="I7" i="6"/>
  <c r="I6" i="6"/>
  <c r="I5" i="6"/>
  <c r="I4" i="6"/>
  <c r="I3" i="6"/>
  <c r="D5" i="6"/>
  <c r="D8" i="6"/>
  <c r="D7" i="6"/>
  <c r="D6" i="6"/>
  <c r="D4" i="6"/>
  <c r="D3" i="6"/>
  <c r="D14" i="6"/>
  <c r="D13" i="6"/>
  <c r="D12" i="6"/>
  <c r="D11" i="6"/>
  <c r="D10" i="6"/>
  <c r="D9" i="6"/>
  <c r="C14" i="6"/>
  <c r="C13" i="6"/>
  <c r="C12" i="6"/>
  <c r="C11" i="6"/>
  <c r="C10" i="6"/>
  <c r="C9" i="6"/>
  <c r="C8" i="6"/>
  <c r="C7" i="6"/>
  <c r="C6" i="6"/>
  <c r="C5" i="6"/>
  <c r="C4" i="6"/>
  <c r="C3" i="6"/>
  <c r="A14" i="6"/>
  <c r="A13" i="6"/>
  <c r="A12" i="6"/>
  <c r="A11" i="6"/>
  <c r="A10" i="6"/>
  <c r="A9" i="6"/>
  <c r="A8" i="6"/>
  <c r="A7" i="6"/>
  <c r="A6" i="6"/>
  <c r="A5" i="6"/>
  <c r="A4" i="6"/>
  <c r="A3" i="6"/>
  <c r="D18" i="2"/>
  <c r="J28" i="2"/>
  <c r="J27" i="2"/>
  <c r="J26" i="2"/>
  <c r="G28" i="2"/>
  <c r="G27" i="2"/>
  <c r="G26" i="2"/>
  <c r="F29" i="2" s="1"/>
  <c r="D28" i="2"/>
  <c r="D27" i="2"/>
  <c r="D26" i="2"/>
  <c r="J23" i="2"/>
  <c r="J24" i="2" s="1"/>
  <c r="J22" i="2"/>
  <c r="J21" i="2"/>
  <c r="G23" i="2"/>
  <c r="G22" i="2"/>
  <c r="G21" i="2"/>
  <c r="J18" i="2"/>
  <c r="J17" i="2"/>
  <c r="J16" i="2"/>
  <c r="G18" i="2"/>
  <c r="G17" i="2"/>
  <c r="G16" i="2"/>
  <c r="D16" i="2"/>
  <c r="D17" i="2"/>
  <c r="J19" i="2" l="1"/>
  <c r="G24" i="2"/>
  <c r="F19" i="2"/>
  <c r="I29" i="2"/>
  <c r="B10" i="6"/>
  <c r="B5" i="6"/>
  <c r="B7" i="6"/>
  <c r="L14" i="6"/>
  <c r="L13" i="6"/>
  <c r="B6" i="6"/>
  <c r="B8" i="6"/>
  <c r="L12" i="6"/>
  <c r="L11" i="6"/>
  <c r="B3" i="6"/>
  <c r="B4" i="6"/>
  <c r="L9" i="6"/>
  <c r="L10" i="6"/>
  <c r="B13" i="6"/>
  <c r="L3" i="6"/>
  <c r="B12" i="6"/>
  <c r="B14" i="6"/>
  <c r="L8" i="6"/>
  <c r="L7" i="6"/>
  <c r="L6" i="6"/>
  <c r="L5" i="6"/>
  <c r="L4" i="6"/>
  <c r="B9" i="6"/>
  <c r="B32" i="2"/>
  <c r="F24" i="2"/>
  <c r="G19" i="2"/>
  <c r="H5" i="6" s="1"/>
  <c r="D29" i="2"/>
  <c r="I19" i="2"/>
  <c r="J29" i="2"/>
  <c r="G7" i="6" s="1"/>
  <c r="G29" i="2"/>
  <c r="H7" i="6"/>
  <c r="H8" i="6"/>
  <c r="I24" i="2"/>
  <c r="H10" i="6"/>
  <c r="C19" i="2"/>
  <c r="D19" i="2"/>
  <c r="H9" i="6"/>
  <c r="H14" i="6"/>
  <c r="H13" i="6"/>
  <c r="C29" i="2"/>
  <c r="F14" i="6" s="1"/>
  <c r="C24" i="2"/>
  <c r="D24" i="2"/>
  <c r="H12" i="6"/>
  <c r="H11" i="6"/>
  <c r="F6" i="6" l="1"/>
  <c r="E6" i="6"/>
  <c r="F5" i="6"/>
  <c r="E5" i="6"/>
  <c r="G6" i="6"/>
  <c r="H6" i="6"/>
  <c r="H3" i="6"/>
  <c r="G9" i="6"/>
  <c r="E10" i="6"/>
  <c r="G5" i="6"/>
  <c r="G14" i="6"/>
  <c r="F7" i="6"/>
  <c r="E8" i="6"/>
  <c r="E7" i="6"/>
  <c r="F8" i="6"/>
  <c r="F11" i="6"/>
  <c r="G13" i="6"/>
  <c r="E9" i="6"/>
  <c r="F10" i="6"/>
  <c r="G8" i="6"/>
  <c r="F9" i="6"/>
  <c r="G10" i="6"/>
  <c r="C32" i="2"/>
  <c r="C33" i="2"/>
  <c r="F4" i="6"/>
  <c r="E3" i="6"/>
  <c r="E14" i="6"/>
  <c r="F13" i="6"/>
  <c r="F3" i="6"/>
  <c r="E13" i="6"/>
  <c r="E4" i="6"/>
  <c r="E12" i="6"/>
  <c r="E11" i="6"/>
  <c r="F12" i="6"/>
  <c r="G12" i="6"/>
  <c r="G11" i="6"/>
  <c r="G4" i="6"/>
  <c r="G3" i="6"/>
  <c r="H4" i="6"/>
  <c r="C34" i="2" l="1"/>
  <c r="F1" i="6"/>
  <c r="E1" i="6"/>
  <c r="J1" i="6"/>
  <c r="I1" i="6"/>
</calcChain>
</file>

<file path=xl/sharedStrings.xml><?xml version="1.0" encoding="utf-8"?>
<sst xmlns="http://schemas.openxmlformats.org/spreadsheetml/2006/main" count="179" uniqueCount="104">
  <si>
    <t>HOME TEAM</t>
  </si>
  <si>
    <t>Please ensure all details are correct and that both captains have agreed.</t>
  </si>
  <si>
    <t>TUNBRIDGE WELLS BADMINTON LEAGUE SCORECARD</t>
  </si>
  <si>
    <t xml:space="preserve">AWAY TEAM:    </t>
  </si>
  <si>
    <r>
      <t xml:space="preserve">Home team produces the card and inputs the details. </t>
    </r>
    <r>
      <rPr>
        <b/>
        <i/>
        <sz val="9"/>
        <color rgb="FFFF0000"/>
        <rFont val="Arial"/>
        <family val="2"/>
      </rPr>
      <t>Excel only attachments.</t>
    </r>
    <r>
      <rPr>
        <i/>
        <sz val="9"/>
        <rFont val="Arial"/>
        <family val="2"/>
      </rPr>
      <t xml:space="preserve"> Email to be sent to </t>
    </r>
    <r>
      <rPr>
        <b/>
        <i/>
        <sz val="9"/>
        <rFont val="Arial"/>
        <family val="2"/>
      </rPr>
      <t xml:space="preserve"> scorecards@twbl.co.uk</t>
    </r>
    <r>
      <rPr>
        <i/>
        <sz val="9"/>
        <rFont val="Arial"/>
        <family val="2"/>
      </rPr>
      <t xml:space="preserve"> </t>
    </r>
  </si>
  <si>
    <t xml:space="preserve">Doubles:   </t>
  </si>
  <si>
    <t>AIT B</t>
  </si>
  <si>
    <t>AIT A</t>
  </si>
  <si>
    <t>Home</t>
  </si>
  <si>
    <t>Away</t>
  </si>
  <si>
    <t xml:space="preserve">Date:   </t>
  </si>
  <si>
    <t>Winner</t>
  </si>
  <si>
    <t xml:space="preserve">Venue: </t>
  </si>
  <si>
    <t xml:space="preserve">Division:  </t>
  </si>
  <si>
    <t>Division</t>
  </si>
  <si>
    <t>Date</t>
  </si>
  <si>
    <t>Team</t>
  </si>
  <si>
    <t xml:space="preserve">      vs</t>
  </si>
  <si>
    <t>Trident A</t>
  </si>
  <si>
    <t>Trident B</t>
  </si>
  <si>
    <t>Trident C</t>
  </si>
  <si>
    <t>AIT C</t>
  </si>
  <si>
    <t>AIT D</t>
  </si>
  <si>
    <t>AIT E</t>
  </si>
  <si>
    <t>Shuttlers Academy</t>
  </si>
  <si>
    <t>Teams</t>
  </si>
  <si>
    <t>Cranbrook</t>
  </si>
  <si>
    <t>Venue</t>
  </si>
  <si>
    <t>Player</t>
  </si>
  <si>
    <t>Rubbers
Played</t>
  </si>
  <si>
    <t>Rubbers
Won</t>
  </si>
  <si>
    <t>Games
Played</t>
  </si>
  <si>
    <t>Games
Won</t>
  </si>
  <si>
    <t>Points
Won</t>
  </si>
  <si>
    <t>Points
Lost</t>
  </si>
  <si>
    <t>Opponents</t>
  </si>
  <si>
    <t xml:space="preserve">Partner
</t>
  </si>
  <si>
    <t>St Johns A</t>
  </si>
  <si>
    <t>St Johns B</t>
  </si>
  <si>
    <t>St Johns C</t>
  </si>
  <si>
    <t>TW Boys Grammar</t>
  </si>
  <si>
    <t>Open 6's - Premier</t>
  </si>
  <si>
    <t>Open 6's - Upper 1st</t>
  </si>
  <si>
    <t>Open 6's - Lower 1st</t>
  </si>
  <si>
    <t>Open 6's - Division 2</t>
  </si>
  <si>
    <t xml:space="preserve">Ladies 6's </t>
  </si>
  <si>
    <t>Mixed 6's - Premier</t>
  </si>
  <si>
    <t>Mixed 6's - Upper 1st</t>
  </si>
  <si>
    <t>Mixed 6's - Lower 1st</t>
  </si>
  <si>
    <t>Results</t>
  </si>
  <si>
    <t>Hildenborough A</t>
  </si>
  <si>
    <t>Hildenborough B</t>
  </si>
  <si>
    <t>Felbridge</t>
  </si>
  <si>
    <t>Open 6s  Premier</t>
  </si>
  <si>
    <t>Angel Centre A</t>
  </si>
  <si>
    <t>Bramblewood</t>
  </si>
  <si>
    <t>Open 6s  Upper First</t>
  </si>
  <si>
    <t>Shuttlers A</t>
  </si>
  <si>
    <t>St John's A</t>
  </si>
  <si>
    <t>Open 6s  Lower First</t>
  </si>
  <si>
    <t>Angel Centre B</t>
  </si>
  <si>
    <t>Sevenoaks A</t>
  </si>
  <si>
    <t>Shuttlers B</t>
  </si>
  <si>
    <t>St John's B</t>
  </si>
  <si>
    <t>West Kent A</t>
  </si>
  <si>
    <t>Open 6s  Division 2</t>
  </si>
  <si>
    <t>Angel Centre C</t>
  </si>
  <si>
    <t>Sevenoaks B</t>
  </si>
  <si>
    <t>St John's C</t>
  </si>
  <si>
    <t>West Kent B</t>
  </si>
  <si>
    <t>Ladies' 6s  Premier</t>
  </si>
  <si>
    <t>Angel Centre</t>
  </si>
  <si>
    <t>Hildenborough</t>
  </si>
  <si>
    <t>Mixed  Premier</t>
  </si>
  <si>
    <t>Mixed  Upper First</t>
  </si>
  <si>
    <t>Mixed  Lower First</t>
  </si>
  <si>
    <t>AIT F</t>
  </si>
  <si>
    <t>Holmewood House</t>
  </si>
  <si>
    <t>Brambletye School</t>
  </si>
  <si>
    <t>Hugh Christie</t>
  </si>
  <si>
    <t>Walthamstow Hall</t>
  </si>
  <si>
    <t>Mascalls School</t>
  </si>
  <si>
    <t>East Grinstead Sports Club</t>
  </si>
  <si>
    <t>WoK School Sevenoaks</t>
  </si>
  <si>
    <t>The Weald Sports Centre</t>
  </si>
  <si>
    <t>Angel Centre  B</t>
  </si>
  <si>
    <t>Shuttlers Mixed</t>
  </si>
  <si>
    <t>Please ensure everything is done within 72 hours of the match date. Thank you.</t>
  </si>
  <si>
    <t>Player 1</t>
  </si>
  <si>
    <t>Player 2</t>
  </si>
  <si>
    <t>Player 3</t>
  </si>
  <si>
    <t>Player 4</t>
  </si>
  <si>
    <t>Player 5</t>
  </si>
  <si>
    <t>Player 6</t>
  </si>
  <si>
    <t xml:space="preserve">Player 6 </t>
  </si>
  <si>
    <r>
      <t xml:space="preserve">Home          </t>
    </r>
    <r>
      <rPr>
        <b/>
        <sz val="8"/>
        <rFont val="Arial"/>
        <family val="2"/>
      </rPr>
      <t xml:space="preserve"> 1</t>
    </r>
  </si>
  <si>
    <r>
      <t xml:space="preserve">Home        </t>
    </r>
    <r>
      <rPr>
        <b/>
        <sz val="8"/>
        <rFont val="Arial"/>
        <family val="2"/>
      </rPr>
      <t xml:space="preserve"> 2</t>
    </r>
  </si>
  <si>
    <r>
      <t xml:space="preserve">Home       </t>
    </r>
    <r>
      <rPr>
        <b/>
        <sz val="8"/>
        <rFont val="Arial"/>
        <family val="2"/>
      </rPr>
      <t xml:space="preserve"> 3</t>
    </r>
  </si>
  <si>
    <r>
      <t xml:space="preserve">Home       </t>
    </r>
    <r>
      <rPr>
        <b/>
        <sz val="8"/>
        <rFont val="Arial"/>
        <family val="2"/>
      </rPr>
      <t>4</t>
    </r>
  </si>
  <si>
    <r>
      <t xml:space="preserve">Home        </t>
    </r>
    <r>
      <rPr>
        <b/>
        <sz val="8"/>
        <rFont val="Arial"/>
        <family val="2"/>
      </rPr>
      <t>7</t>
    </r>
  </si>
  <si>
    <r>
      <t xml:space="preserve">Home        </t>
    </r>
    <r>
      <rPr>
        <b/>
        <sz val="8"/>
        <rFont val="Arial"/>
        <family val="2"/>
      </rPr>
      <t>5</t>
    </r>
  </si>
  <si>
    <r>
      <t xml:space="preserve">Home        </t>
    </r>
    <r>
      <rPr>
        <b/>
        <sz val="8"/>
        <rFont val="Arial"/>
        <family val="2"/>
      </rPr>
      <t>6</t>
    </r>
  </si>
  <si>
    <r>
      <t xml:space="preserve">Home       </t>
    </r>
    <r>
      <rPr>
        <b/>
        <sz val="8"/>
        <rFont val="Arial"/>
        <family val="2"/>
      </rPr>
      <t xml:space="preserve"> 8</t>
    </r>
  </si>
  <si>
    <r>
      <t xml:space="preserve">Home        </t>
    </r>
    <r>
      <rPr>
        <b/>
        <sz val="8"/>
        <rFont val="Arial"/>
        <family val="2"/>
      </rPr>
      <t>9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</si>
</sst>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"/>
  </numFmts>
  <fonts count="16" x14ac:knownFonts="1">
    <font>
      <sz val="11"/>
      <color theme="1"/>
      <name val="Aptos Narrow"/>
      <family val="2"/>
      <scheme val="minor"/>
    </font>
    <font>
      <b/>
      <u/>
      <sz val="16"/>
      <name val="Verdana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color theme="1"/>
      <name val="Aptos Narrow"/>
      <family val="2"/>
      <scheme val="minor"/>
    </font>
    <font>
      <b/>
      <i/>
      <sz val="9"/>
      <color rgb="FFFF0000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i/>
      <sz val="9"/>
      <name val="Arial"/>
      <family val="2"/>
    </font>
    <font>
      <b/>
      <i/>
      <sz val="9"/>
      <name val="Arial"/>
      <family val="2"/>
    </font>
    <font>
      <sz val="9"/>
      <name val="Arial"/>
      <family val="2"/>
    </font>
    <font>
      <sz val="8"/>
      <name val="Aptos Narrow"/>
      <family val="2"/>
      <scheme val="minor"/>
    </font>
    <font>
      <b/>
      <sz val="11"/>
      <color rgb="FF383A42"/>
      <name val="Aptos Narrow"/>
      <family val="2"/>
      <scheme val="minor"/>
    </font>
    <font>
      <sz val="10"/>
      <color theme="1"/>
      <name val="Arial"/>
      <family val="2"/>
    </font>
    <font>
      <sz val="11"/>
      <color rgb="FFFF0000"/>
      <name val="Aptos Narrow"/>
      <family val="2"/>
      <scheme val="minor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0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3" fillId="0" borderId="0" xfId="0" applyFont="1" applyAlignment="1" applyProtection="1">
      <alignment horizontal="center"/>
      <protection locked="0"/>
    </xf>
    <xf numFmtId="0" fontId="3" fillId="0" borderId="0" xfId="0" applyFont="1" applyAlignment="1">
      <alignment vertical="top" wrapText="1"/>
    </xf>
    <xf numFmtId="0" fontId="3" fillId="0" borderId="0" xfId="0" applyFont="1"/>
    <xf numFmtId="0" fontId="0" fillId="0" borderId="2" xfId="0" applyBorder="1"/>
    <xf numFmtId="0" fontId="0" fillId="0" borderId="3" xfId="0" applyBorder="1"/>
    <xf numFmtId="0" fontId="0" fillId="0" borderId="7" xfId="0" applyBorder="1"/>
    <xf numFmtId="0" fontId="3" fillId="0" borderId="2" xfId="0" applyFont="1" applyBorder="1"/>
    <xf numFmtId="0" fontId="6" fillId="0" borderId="0" xfId="0" applyFont="1" applyAlignment="1">
      <alignment horizontal="left"/>
    </xf>
    <xf numFmtId="0" fontId="4" fillId="0" borderId="0" xfId="0" applyFont="1"/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10" fillId="0" borderId="0" xfId="0" applyFont="1"/>
    <xf numFmtId="49" fontId="3" fillId="0" borderId="9" xfId="0" applyNumberFormat="1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9" xfId="0" applyFont="1" applyBorder="1" applyAlignment="1" applyProtection="1">
      <alignment horizontal="center"/>
      <protection locked="0"/>
    </xf>
    <xf numFmtId="0" fontId="3" fillId="0" borderId="5" xfId="0" applyFont="1" applyBorder="1" applyAlignment="1" applyProtection="1">
      <alignment horizontal="center"/>
      <protection locked="0"/>
    </xf>
    <xf numFmtId="0" fontId="3" fillId="0" borderId="3" xfId="0" applyFont="1" applyBorder="1" applyAlignment="1">
      <alignment horizontal="center"/>
    </xf>
    <xf numFmtId="0" fontId="3" fillId="0" borderId="8" xfId="0" applyFont="1" applyBorder="1" applyAlignment="1" applyProtection="1">
      <alignment horizontal="center"/>
      <protection locked="0"/>
    </xf>
    <xf numFmtId="0" fontId="3" fillId="0" borderId="5" xfId="0" applyFont="1" applyBorder="1" applyAlignment="1">
      <alignment horizontal="center"/>
    </xf>
    <xf numFmtId="0" fontId="3" fillId="0" borderId="5" xfId="0" applyFont="1" applyBorder="1" applyAlignment="1">
      <alignment horizontal="left"/>
    </xf>
    <xf numFmtId="49" fontId="3" fillId="0" borderId="9" xfId="0" applyNumberFormat="1" applyFont="1" applyBorder="1" applyAlignment="1" applyProtection="1">
      <alignment horizontal="center"/>
      <protection locked="0"/>
    </xf>
    <xf numFmtId="0" fontId="3" fillId="0" borderId="2" xfId="0" applyFont="1" applyBorder="1" applyAlignment="1">
      <alignment horizontal="center"/>
    </xf>
    <xf numFmtId="0" fontId="3" fillId="0" borderId="14" xfId="0" applyFont="1" applyBorder="1" applyAlignment="1" applyProtection="1">
      <alignment horizontal="center"/>
      <protection locked="0"/>
    </xf>
    <xf numFmtId="1" fontId="3" fillId="0" borderId="0" xfId="0" applyNumberFormat="1" applyFont="1" applyAlignment="1">
      <alignment horizontal="center" vertical="center"/>
    </xf>
    <xf numFmtId="0" fontId="0" fillId="0" borderId="8" xfId="0" applyBorder="1"/>
    <xf numFmtId="0" fontId="3" fillId="0" borderId="11" xfId="0" applyFont="1" applyBorder="1" applyAlignment="1" applyProtection="1">
      <alignment horizontal="center"/>
      <protection locked="0"/>
    </xf>
    <xf numFmtId="0" fontId="3" fillId="0" borderId="11" xfId="0" applyFont="1" applyBorder="1" applyAlignment="1">
      <alignment horizontal="center"/>
    </xf>
    <xf numFmtId="0" fontId="4" fillId="0" borderId="12" xfId="0" applyFont="1" applyBorder="1"/>
    <xf numFmtId="0" fontId="4" fillId="0" borderId="3" xfId="0" applyFont="1" applyBorder="1"/>
    <xf numFmtId="0" fontId="4" fillId="0" borderId="9" xfId="0" applyFont="1" applyBorder="1"/>
    <xf numFmtId="0" fontId="4" fillId="0" borderId="5" xfId="0" applyFont="1" applyBorder="1"/>
    <xf numFmtId="0" fontId="4" fillId="0" borderId="13" xfId="0" applyFont="1" applyBorder="1"/>
    <xf numFmtId="0" fontId="4" fillId="0" borderId="7" xfId="0" applyFont="1" applyBorder="1"/>
    <xf numFmtId="0" fontId="7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/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/>
    </xf>
    <xf numFmtId="165" fontId="3" fillId="0" borderId="0" xfId="0" applyNumberFormat="1" applyFont="1" applyAlignment="1">
      <alignment horizontal="center" vertical="center"/>
    </xf>
    <xf numFmtId="1" fontId="0" fillId="0" borderId="0" xfId="0" applyNumberFormat="1"/>
    <xf numFmtId="0" fontId="0" fillId="0" borderId="11" xfId="0" applyBorder="1" applyAlignment="1">
      <alignment horizontal="center"/>
    </xf>
    <xf numFmtId="14" fontId="3" fillId="0" borderId="0" xfId="0" applyNumberFormat="1" applyFont="1"/>
    <xf numFmtId="14" fontId="0" fillId="0" borderId="0" xfId="0" applyNumberFormat="1"/>
    <xf numFmtId="0" fontId="4" fillId="0" borderId="14" xfId="0" applyFont="1" applyBorder="1" applyAlignment="1">
      <alignment horizontal="center"/>
    </xf>
    <xf numFmtId="0" fontId="12" fillId="0" borderId="8" xfId="0" applyFont="1" applyBorder="1"/>
    <xf numFmtId="0" fontId="3" fillId="0" borderId="18" xfId="0" applyFont="1" applyBorder="1" applyAlignment="1">
      <alignment horizontal="center" vertical="center"/>
    </xf>
    <xf numFmtId="1" fontId="2" fillId="0" borderId="2" xfId="0" applyNumberFormat="1" applyFont="1" applyBorder="1" applyAlignment="1">
      <alignment horizontal="center" vertical="center"/>
    </xf>
    <xf numFmtId="0" fontId="0" fillId="0" borderId="13" xfId="0" applyBorder="1" applyAlignment="1">
      <alignment horizontal="center"/>
    </xf>
    <xf numFmtId="0" fontId="6" fillId="0" borderId="0" xfId="0" applyFont="1"/>
    <xf numFmtId="0" fontId="3" fillId="0" borderId="16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0" fillId="0" borderId="22" xfId="0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0" fillId="0" borderId="24" xfId="0" applyBorder="1" applyAlignment="1">
      <alignment horizontal="center"/>
    </xf>
    <xf numFmtId="0" fontId="6" fillId="0" borderId="9" xfId="0" applyFont="1" applyBorder="1"/>
    <xf numFmtId="0" fontId="2" fillId="0" borderId="0" xfId="0" applyFont="1" applyAlignment="1">
      <alignment horizontal="right" vertical="center"/>
    </xf>
    <xf numFmtId="0" fontId="2" fillId="0" borderId="0" xfId="0" applyFont="1" applyAlignment="1" applyProtection="1">
      <alignment horizontal="center"/>
      <protection locked="0"/>
    </xf>
    <xf numFmtId="0" fontId="0" fillId="0" borderId="20" xfId="0" applyBorder="1"/>
    <xf numFmtId="0" fontId="6" fillId="0" borderId="19" xfId="0" applyFont="1" applyBorder="1"/>
    <xf numFmtId="0" fontId="3" fillId="2" borderId="1" xfId="0" applyFont="1" applyFill="1" applyBorder="1"/>
    <xf numFmtId="0" fontId="2" fillId="0" borderId="4" xfId="0" applyFont="1" applyBorder="1"/>
    <xf numFmtId="0" fontId="2" fillId="0" borderId="10" xfId="0" applyFont="1" applyBorder="1"/>
    <xf numFmtId="0" fontId="2" fillId="0" borderId="4" xfId="0" applyFont="1" applyBorder="1" applyAlignment="1">
      <alignment shrinkToFit="1"/>
    </xf>
    <xf numFmtId="0" fontId="13" fillId="0" borderId="4" xfId="0" applyFont="1" applyBorder="1"/>
    <xf numFmtId="0" fontId="0" fillId="0" borderId="4" xfId="0" applyBorder="1"/>
    <xf numFmtId="0" fontId="0" fillId="0" borderId="10" xfId="0" applyBorder="1"/>
    <xf numFmtId="0" fontId="3" fillId="0" borderId="0" xfId="0" applyFont="1" applyAlignment="1">
      <alignment horizontal="left"/>
    </xf>
    <xf numFmtId="0" fontId="3" fillId="0" borderId="8" xfId="0" applyFont="1" applyBorder="1"/>
    <xf numFmtId="0" fontId="6" fillId="0" borderId="0" xfId="0" applyFont="1" applyAlignment="1">
      <alignment horizontal="right"/>
    </xf>
    <xf numFmtId="0" fontId="14" fillId="0" borderId="0" xfId="0" applyFont="1"/>
    <xf numFmtId="0" fontId="7" fillId="0" borderId="1" xfId="0" applyFont="1" applyBorder="1" applyAlignment="1">
      <alignment horizontal="center"/>
    </xf>
    <xf numFmtId="0" fontId="8" fillId="0" borderId="0" xfId="0" applyFont="1"/>
    <xf numFmtId="49" fontId="3" fillId="0" borderId="9" xfId="0" applyNumberFormat="1" applyFont="1" applyBorder="1" applyAlignment="1">
      <alignment horizontal="right"/>
    </xf>
    <xf numFmtId="49" fontId="3" fillId="0" borderId="12" xfId="0" applyNumberFormat="1" applyFont="1" applyBorder="1" applyAlignment="1">
      <alignment horizontal="right"/>
    </xf>
    <xf numFmtId="49" fontId="3" fillId="0" borderId="12" xfId="0" applyNumberFormat="1" applyFont="1" applyBorder="1" applyAlignment="1" applyProtection="1">
      <alignment horizontal="right"/>
      <protection locked="0"/>
    </xf>
    <xf numFmtId="0" fontId="1" fillId="0" borderId="0" xfId="0" applyFont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3" fillId="0" borderId="9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1" fontId="3" fillId="0" borderId="9" xfId="0" applyNumberFormat="1" applyFont="1" applyBorder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0" fontId="3" fillId="0" borderId="9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3" fillId="0" borderId="1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" fontId="3" fillId="0" borderId="12" xfId="0" applyNumberFormat="1" applyFont="1" applyBorder="1" applyAlignment="1">
      <alignment horizontal="center" vertical="center"/>
    </xf>
    <xf numFmtId="1" fontId="3" fillId="0" borderId="17" xfId="0" applyNumberFormat="1" applyFont="1" applyBorder="1" applyAlignment="1">
      <alignment horizontal="center" vertical="center"/>
    </xf>
    <xf numFmtId="0" fontId="3" fillId="0" borderId="12" xfId="0" applyFont="1" applyBorder="1" applyAlignment="1">
      <alignment horizontal="center"/>
    </xf>
    <xf numFmtId="0" fontId="3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E62046-F9E0-44A7-B59C-279F29B33723}">
  <sheetPr>
    <pageSetUpPr fitToPage="1"/>
  </sheetPr>
  <dimension ref="A1:J39"/>
  <sheetViews>
    <sheetView tabSelected="1" workbookViewId="0">
      <selection sqref="A1:I1"/>
    </sheetView>
  </sheetViews>
  <sheetFormatPr defaultRowHeight="15" x14ac:dyDescent="0.25"/>
  <cols>
    <col min="1" max="1" width="25.7109375" customWidth="1"/>
    <col min="2" max="2" width="19.5703125" customWidth="1"/>
    <col min="3" max="3" width="20.140625" customWidth="1"/>
    <col min="4" max="4" width="18.42578125" hidden="1" customWidth="1"/>
    <col min="5" max="5" width="18.85546875" customWidth="1"/>
    <col min="6" max="6" width="22.7109375" customWidth="1"/>
    <col min="7" max="7" width="13.140625" hidden="1" customWidth="1"/>
    <col min="8" max="8" width="18.28515625" customWidth="1"/>
    <col min="9" max="9" width="20" customWidth="1"/>
    <col min="10" max="10" width="13.28515625" hidden="1" customWidth="1"/>
  </cols>
  <sheetData>
    <row r="1" spans="1:10" ht="19.5" x14ac:dyDescent="0.25">
      <c r="A1" s="84" t="s">
        <v>2</v>
      </c>
      <c r="B1" s="84"/>
      <c r="C1" s="84"/>
      <c r="D1" s="84"/>
      <c r="E1" s="84"/>
      <c r="F1" s="84"/>
      <c r="G1" s="84"/>
      <c r="H1" s="84"/>
      <c r="I1" s="84"/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</row>
    <row r="3" spans="1:10" ht="15.75" thickBot="1" x14ac:dyDescent="0.3">
      <c r="A3" s="85" t="s">
        <v>8</v>
      </c>
      <c r="B3" s="86"/>
      <c r="C3" s="91" t="s">
        <v>17</v>
      </c>
      <c r="D3" s="91"/>
      <c r="E3" s="87" t="s">
        <v>9</v>
      </c>
      <c r="F3" s="88"/>
      <c r="G3" s="88"/>
      <c r="H3" s="89"/>
      <c r="I3" s="11"/>
    </row>
    <row r="4" spans="1:10" x14ac:dyDescent="0.25">
      <c r="A4" s="3"/>
      <c r="B4" s="3"/>
      <c r="C4" s="3"/>
      <c r="D4" s="3"/>
      <c r="E4" s="4"/>
      <c r="F4" s="4"/>
      <c r="G4" s="4"/>
      <c r="H4" s="5"/>
      <c r="I4" s="6"/>
    </row>
    <row r="5" spans="1:10" x14ac:dyDescent="0.25">
      <c r="A5" s="3" t="s">
        <v>12</v>
      </c>
      <c r="B5" s="92" t="s">
        <v>27</v>
      </c>
      <c r="C5" s="93"/>
      <c r="D5" s="12"/>
      <c r="E5" s="12"/>
      <c r="F5" s="12"/>
      <c r="G5" s="12"/>
      <c r="H5" s="12"/>
      <c r="I5" s="12"/>
    </row>
    <row r="6" spans="1:10" ht="15.75" thickBot="1" x14ac:dyDescent="0.3">
      <c r="A6" s="6"/>
      <c r="B6" s="3"/>
      <c r="C6" s="3"/>
      <c r="D6" s="3"/>
      <c r="E6" s="4"/>
      <c r="F6" s="4"/>
      <c r="G6" s="4"/>
      <c r="H6" s="6"/>
      <c r="I6" s="6"/>
    </row>
    <row r="7" spans="1:10" ht="15.75" thickBot="1" x14ac:dyDescent="0.3">
      <c r="A7" s="90" t="s">
        <v>5</v>
      </c>
      <c r="B7" s="90"/>
      <c r="C7" s="77" t="s">
        <v>13</v>
      </c>
      <c r="D7" s="43" t="s">
        <v>14</v>
      </c>
      <c r="E7" s="75" t="s">
        <v>14</v>
      </c>
      <c r="F7" s="3" t="s">
        <v>10</v>
      </c>
      <c r="G7" s="50">
        <v>45673</v>
      </c>
      <c r="H7" s="51"/>
    </row>
    <row r="8" spans="1:10" ht="15.75" thickBot="1" x14ac:dyDescent="0.3">
      <c r="A8" s="1"/>
      <c r="B8" s="64"/>
      <c r="C8" s="64"/>
      <c r="D8" s="64"/>
      <c r="E8" s="65"/>
      <c r="F8" s="65"/>
      <c r="G8" s="65"/>
      <c r="H8" s="1"/>
      <c r="I8" s="1"/>
    </row>
    <row r="9" spans="1:10" ht="15.75" thickBot="1" x14ac:dyDescent="0.3">
      <c r="A9" s="101"/>
      <c r="B9" s="10"/>
      <c r="C9" s="7"/>
      <c r="D9" s="7"/>
      <c r="E9" s="7"/>
      <c r="F9" s="7"/>
      <c r="G9" s="7"/>
      <c r="H9" s="66"/>
      <c r="I9" s="8"/>
      <c r="J9" s="8"/>
    </row>
    <row r="10" spans="1:10" ht="15.75" thickBot="1" x14ac:dyDescent="0.3">
      <c r="A10" s="102"/>
      <c r="B10" s="63" t="s">
        <v>3</v>
      </c>
      <c r="C10" s="79" t="str">
        <f>E3</f>
        <v>Away</v>
      </c>
      <c r="D10" s="57"/>
      <c r="E10" s="57"/>
      <c r="F10" s="57"/>
      <c r="G10" s="57"/>
      <c r="H10" s="67"/>
      <c r="I10" s="33"/>
      <c r="J10" s="33"/>
    </row>
    <row r="11" spans="1:10" ht="15.75" thickBot="1" x14ac:dyDescent="0.3">
      <c r="A11" s="14" t="s">
        <v>0</v>
      </c>
      <c r="B11" s="103"/>
      <c r="C11" s="104"/>
      <c r="D11" s="105"/>
      <c r="E11" s="106"/>
      <c r="F11" s="107"/>
      <c r="G11" s="55"/>
      <c r="H11" s="108"/>
      <c r="I11" s="109"/>
      <c r="J11" s="8"/>
    </row>
    <row r="12" spans="1:10" ht="15.75" thickBot="1" x14ac:dyDescent="0.3">
      <c r="A12" s="42" t="str">
        <f>A3</f>
        <v>Home</v>
      </c>
      <c r="B12" s="94" t="s">
        <v>88</v>
      </c>
      <c r="C12" s="95"/>
      <c r="D12" s="96"/>
      <c r="E12" s="97" t="s">
        <v>90</v>
      </c>
      <c r="F12" s="98"/>
      <c r="G12" s="98"/>
      <c r="H12" s="99" t="s">
        <v>92</v>
      </c>
      <c r="I12" s="100"/>
      <c r="J12" s="76"/>
    </row>
    <row r="13" spans="1:10" x14ac:dyDescent="0.25">
      <c r="A13" s="14"/>
      <c r="B13" s="94" t="s">
        <v>89</v>
      </c>
      <c r="C13" s="95"/>
      <c r="D13" s="96"/>
      <c r="E13" s="94" t="s">
        <v>91</v>
      </c>
      <c r="F13" s="95"/>
      <c r="G13" s="95"/>
      <c r="H13" s="99" t="s">
        <v>93</v>
      </c>
      <c r="I13" s="100"/>
      <c r="J13" s="76"/>
    </row>
    <row r="14" spans="1:10" ht="15.75" thickBot="1" x14ac:dyDescent="0.3">
      <c r="A14" s="13"/>
      <c r="B14" s="18"/>
      <c r="C14" s="17"/>
      <c r="D14" s="17"/>
      <c r="E14" s="18"/>
      <c r="F14" s="54"/>
      <c r="G14" s="17"/>
      <c r="H14" s="27"/>
      <c r="I14" s="19"/>
      <c r="J14" s="9"/>
    </row>
    <row r="15" spans="1:10" x14ac:dyDescent="0.25">
      <c r="A15" s="22"/>
      <c r="B15" s="81" t="s">
        <v>95</v>
      </c>
      <c r="C15" s="16" t="s">
        <v>9</v>
      </c>
      <c r="D15" s="2"/>
      <c r="E15" s="81" t="s">
        <v>102</v>
      </c>
      <c r="F15" s="16" t="s">
        <v>9</v>
      </c>
      <c r="G15" s="2"/>
      <c r="H15" s="81" t="s">
        <v>101</v>
      </c>
      <c r="I15" s="16" t="s">
        <v>9</v>
      </c>
      <c r="J15" s="59"/>
    </row>
    <row r="16" spans="1:10" x14ac:dyDescent="0.25">
      <c r="A16" s="22" t="s">
        <v>88</v>
      </c>
      <c r="B16" s="21"/>
      <c r="C16" s="16"/>
      <c r="D16" s="2" t="str">
        <f>IF(AND(B16&gt;=21,B16-C16&gt;=2),"Home",IF(AND(C16&gt;=21,C16-B16&gt;=2),"Away",""))</f>
        <v/>
      </c>
      <c r="E16" s="21"/>
      <c r="F16" s="16"/>
      <c r="G16" s="2" t="str">
        <f>IF(AND(E16&gt;=21,E16-F16&gt;=2),"Home",IF(AND(F16&gt;=21,F16-E16&gt;=2),"Away",""))</f>
        <v/>
      </c>
      <c r="H16" s="21"/>
      <c r="I16" s="16"/>
      <c r="J16" s="59" t="str">
        <f>IF(AND(H16&gt;=21,H16-I16&gt;=2),"Home",IF(AND(I16&gt;=21,I16-H16&gt;=2),"Away",""))</f>
        <v/>
      </c>
    </row>
    <row r="17" spans="1:10" x14ac:dyDescent="0.25">
      <c r="A17" s="22" t="s">
        <v>89</v>
      </c>
      <c r="B17" s="21"/>
      <c r="C17" s="16"/>
      <c r="D17" s="2" t="str">
        <f>IF(AND(B17&gt;=21,B17-C17&gt;=2),"Home",IF(AND(C17&gt;=21,C17-B17&gt;=2),"Away",""))</f>
        <v/>
      </c>
      <c r="E17" s="21"/>
      <c r="F17" s="16"/>
      <c r="G17" s="2" t="str">
        <f>IF(AND(E17&gt;=21,E17-F17&gt;=2),"Home",IF(AND(F17&gt;=21,F17-E17&gt;=2),"Away",""))</f>
        <v/>
      </c>
      <c r="H17" s="21"/>
      <c r="I17" s="16"/>
      <c r="J17" s="59" t="str">
        <f>IF(AND(H17&gt;=21,H17-I17&gt;=2),"Home",IF(AND(I17&gt;=21,I17-H17&gt;=2),"Away",""))</f>
        <v/>
      </c>
    </row>
    <row r="18" spans="1:10" ht="15.75" thickBot="1" x14ac:dyDescent="0.3">
      <c r="A18" s="23"/>
      <c r="B18" s="29"/>
      <c r="C18" s="26"/>
      <c r="D18" s="2" t="str">
        <f>IF(AND(B18&gt;=21,B18-C18&gt;=2),"Home",IF(AND(C18&gt;=21,C18-B18&gt;=2),"Away",""))</f>
        <v/>
      </c>
      <c r="E18" s="29"/>
      <c r="F18" s="26"/>
      <c r="G18" s="2" t="str">
        <f>IF(AND(E18&gt;=21,E18-F18&gt;=2),"Home",IF(AND(F18&gt;=21,F18-E18&gt;=2),"Away",""))</f>
        <v/>
      </c>
      <c r="H18" s="29"/>
      <c r="I18" s="26"/>
      <c r="J18" s="59" t="str">
        <f>IF(AND(H18&gt;=21,H18-I18&gt;=2),"Home",IF(AND(I18&gt;=21,I18-H18&gt;=2),"Away",""))</f>
        <v/>
      </c>
    </row>
    <row r="19" spans="1:10" ht="15.75" thickBot="1" x14ac:dyDescent="0.3">
      <c r="A19" s="24"/>
      <c r="B19" s="34" t="s">
        <v>11</v>
      </c>
      <c r="C19" s="31" t="str">
        <f>IF(COUNTIF(D16:D18, "home") = 2, A12, IF(COUNTIF(D16:D18, "away") = 2, C10, ""))</f>
        <v/>
      </c>
      <c r="D19" s="49">
        <f>COUNTIF(D16:D18, "home") + COUNTIF(D16:D18, "away")</f>
        <v>0</v>
      </c>
      <c r="E19" s="35" t="s">
        <v>11</v>
      </c>
      <c r="F19" s="31" t="str">
        <f>IF(COUNTIF(G16:G18, "home") = 2, A12, IF(COUNTIF(G16:G18, "away") = 2, C10, ""))</f>
        <v/>
      </c>
      <c r="G19" s="56">
        <f>COUNTIF(G16:G18, "home") + COUNTIF(G16:G18, "away")</f>
        <v>0</v>
      </c>
      <c r="H19" s="34" t="s">
        <v>11</v>
      </c>
      <c r="I19" s="31" t="str">
        <f>IF(COUNTIF(J16:J18, "home") = 2, A12, IF(COUNTIF(J16:J18, "away") = 2, C10, ""))</f>
        <v/>
      </c>
      <c r="J19" s="60">
        <f>COUNTIF(J16:J18, "home") + COUNTIF(J16:J18, "away")</f>
        <v>0</v>
      </c>
    </row>
    <row r="20" spans="1:10" x14ac:dyDescent="0.25">
      <c r="A20" s="23"/>
      <c r="B20" s="82" t="s">
        <v>98</v>
      </c>
      <c r="C20" s="25" t="s">
        <v>9</v>
      </c>
      <c r="D20" s="30"/>
      <c r="E20" s="82" t="s">
        <v>96</v>
      </c>
      <c r="F20" s="25" t="s">
        <v>9</v>
      </c>
      <c r="G20" s="30"/>
      <c r="H20" s="83" t="s">
        <v>103</v>
      </c>
      <c r="I20" s="25" t="s">
        <v>9</v>
      </c>
      <c r="J20" s="58"/>
    </row>
    <row r="21" spans="1:10" x14ac:dyDescent="0.25">
      <c r="A21" s="22" t="s">
        <v>90</v>
      </c>
      <c r="B21" s="21"/>
      <c r="C21" s="16"/>
      <c r="D21" s="2" t="str">
        <f>IF(AND(B21&gt;=21,B21-C21&gt;=2),"Home",IF(AND(C21&gt;=21,C21-B21&gt;=2),"Away",""))</f>
        <v/>
      </c>
      <c r="E21" s="21"/>
      <c r="F21" s="16"/>
      <c r="G21" s="2" t="str">
        <f>IF(AND(E21&gt;=21,E21-F21&gt;=2),"Home",IF(AND(F21&gt;=21,F21-E21&gt;=2),"Away",""))</f>
        <v/>
      </c>
      <c r="H21" s="21"/>
      <c r="I21" s="16"/>
      <c r="J21" s="59" t="str">
        <f>IF(AND(H21&gt;=21,H21-I21&gt;=2),"Home",IF(AND(I21&gt;=21,I21-H21&gt;=2),"Away",""))</f>
        <v/>
      </c>
    </row>
    <row r="22" spans="1:10" x14ac:dyDescent="0.25">
      <c r="A22" s="22" t="s">
        <v>91</v>
      </c>
      <c r="B22" s="21"/>
      <c r="C22" s="16"/>
      <c r="D22" s="2" t="str">
        <f>IF(AND(B22&gt;=21,B22-C22&gt;=2),"Home",IF(AND(C22&gt;=21,C22-B22&gt;=2),"Away",""))</f>
        <v/>
      </c>
      <c r="E22" s="21"/>
      <c r="F22" s="16"/>
      <c r="G22" s="2" t="str">
        <f>IF(AND(E22&gt;=21,E22-F22&gt;=2),"Home",IF(AND(F22&gt;=21,F22-E22&gt;=2),"Away",""))</f>
        <v/>
      </c>
      <c r="H22" s="21"/>
      <c r="I22" s="16"/>
      <c r="J22" s="59" t="str">
        <f>IF(AND(H22&gt;=21,H22-I22&gt;=2),"Home",IF(AND(I22&gt;=21,I22-H22&gt;=2),"Away",""))</f>
        <v/>
      </c>
    </row>
    <row r="23" spans="1:10" ht="15.75" thickBot="1" x14ac:dyDescent="0.3">
      <c r="A23" s="22"/>
      <c r="B23" s="29"/>
      <c r="C23" s="26"/>
      <c r="D23" s="2" t="str">
        <f>IF(AND(B23&gt;=21,B23-C23&gt;=2),"Home",IF(AND(C23&gt;=21,C23-B23&gt;=2),"Away",""))</f>
        <v/>
      </c>
      <c r="E23" s="29"/>
      <c r="F23" s="26"/>
      <c r="G23" s="2" t="str">
        <f>IF(AND(E23&gt;=21,E23-F23&gt;=2),"Home",IF(AND(F23&gt;=21,F23-E23&gt;=2),"Away",""))</f>
        <v/>
      </c>
      <c r="H23" s="29"/>
      <c r="I23" s="26"/>
      <c r="J23" s="59" t="str">
        <f>IF(AND(H23&gt;=21,H23-I23&gt;=2),"Home",IF(AND(I23&gt;=21,I23-H23&gt;=2),"Away",""))</f>
        <v/>
      </c>
    </row>
    <row r="24" spans="1:10" ht="15.75" thickBot="1" x14ac:dyDescent="0.3">
      <c r="A24" s="27"/>
      <c r="B24" s="35" t="s">
        <v>11</v>
      </c>
      <c r="C24" s="31" t="str">
        <f>IF(COUNTIF(D21:D23, "home") = 2, A12, IF(COUNTIF(D21:D23, "away") = 2, C10, ""))</f>
        <v/>
      </c>
      <c r="D24" s="49">
        <f>COUNTIF(D21:D23, "home") + COUNTIF(D21:D23, "away")</f>
        <v>0</v>
      </c>
      <c r="E24" s="35" t="s">
        <v>11</v>
      </c>
      <c r="F24" s="31" t="str">
        <f>IF(COUNTIF(G21:G23, "home") = 2, A12, IF(COUNTIF(G21:G23, "away") = 2, C10, ""))</f>
        <v/>
      </c>
      <c r="G24" s="56">
        <f>COUNTIF(G21:G23, "home") + COUNTIF(G21:G23, "away")</f>
        <v>0</v>
      </c>
      <c r="H24" s="35" t="s">
        <v>11</v>
      </c>
      <c r="I24" s="31" t="str">
        <f>IF(COUNTIF(J21:J23, "home") = 2, A12, IF(COUNTIF(J21:J23, "away") = 2, C10, ""))</f>
        <v/>
      </c>
      <c r="J24" s="60">
        <f>COUNTIF(J21:J23, "home") + COUNTIF(J21:J23, "away")</f>
        <v>0</v>
      </c>
    </row>
    <row r="25" spans="1:10" x14ac:dyDescent="0.25">
      <c r="A25" s="22"/>
      <c r="B25" s="82" t="s">
        <v>99</v>
      </c>
      <c r="C25" s="25" t="s">
        <v>9</v>
      </c>
      <c r="D25" s="30"/>
      <c r="E25" s="82" t="s">
        <v>100</v>
      </c>
      <c r="F25" s="25" t="s">
        <v>9</v>
      </c>
      <c r="G25" s="30"/>
      <c r="H25" s="82" t="s">
        <v>97</v>
      </c>
      <c r="I25" s="25" t="s">
        <v>9</v>
      </c>
      <c r="J25" s="59"/>
    </row>
    <row r="26" spans="1:10" x14ac:dyDescent="0.25">
      <c r="A26" s="23" t="s">
        <v>92</v>
      </c>
      <c r="B26" s="21"/>
      <c r="C26" s="16"/>
      <c r="D26" s="2" t="str">
        <f>IF(AND(B26&gt;=21,B26-C26&gt;=2),"Home",IF(AND(C26&gt;=21,C26-B26&gt;=2),"Away",""))</f>
        <v/>
      </c>
      <c r="E26" s="21"/>
      <c r="F26" s="16"/>
      <c r="G26" s="2" t="str">
        <f>IF(AND(E26&gt;=21,E26-F26&gt;=2),"Home",IF(AND(F26&gt;=21,F26-E26&gt;=2),"Away",""))</f>
        <v/>
      </c>
      <c r="H26" s="21"/>
      <c r="I26" s="16"/>
      <c r="J26" s="59" t="str">
        <f>IF(AND(H26&gt;=21,H26-I26&gt;=2),"Home",IF(AND(I26&gt;=21,I26-H26&gt;=2),"Away",""))</f>
        <v/>
      </c>
    </row>
    <row r="27" spans="1:10" x14ac:dyDescent="0.25">
      <c r="A27" s="23" t="s">
        <v>94</v>
      </c>
      <c r="B27" s="21"/>
      <c r="C27" s="16"/>
      <c r="D27" s="2" t="str">
        <f>IF(AND(B27&gt;=21,B27-C27&gt;=2),"Home",IF(AND(C27&gt;=21,C27-B27&gt;=2),"Away",""))</f>
        <v/>
      </c>
      <c r="E27" s="21"/>
      <c r="F27" s="16"/>
      <c r="G27" s="2" t="str">
        <f>IF(AND(E27&gt;=21,E27-F27&gt;=2),"Home",IF(AND(F27&gt;=21,F27-E27&gt;=2),"Away",""))</f>
        <v/>
      </c>
      <c r="H27" s="21"/>
      <c r="I27" s="16"/>
      <c r="J27" s="59" t="str">
        <f>IF(AND(H27&gt;=21,H27-I27&gt;=2),"Home",IF(AND(I27&gt;=21,I27-H27&gt;=2),"Away",""))</f>
        <v/>
      </c>
    </row>
    <row r="28" spans="1:10" ht="15.75" thickBot="1" x14ac:dyDescent="0.3">
      <c r="A28" s="23"/>
      <c r="B28" s="29"/>
      <c r="C28" s="26"/>
      <c r="D28" s="2" t="str">
        <f>IF(AND(B28&gt;=21,B28-C28&gt;=2),"Home",IF(AND(C28&gt;=21,C28-B28&gt;=2),"Away",""))</f>
        <v/>
      </c>
      <c r="E28" s="29"/>
      <c r="F28" s="26"/>
      <c r="G28" s="2" t="str">
        <f>IF(AND(E28&gt;=21,E28-F28&gt;=2),"Home",IF(AND(F28&gt;=21,F28-E28&gt;=2),"Away",""))</f>
        <v/>
      </c>
      <c r="H28" s="29"/>
      <c r="I28" s="26"/>
      <c r="J28" s="61" t="str">
        <f>IF(AND(H28&gt;=21,H28-I28&gt;=2),"Home",IF(AND(I28&gt;=21,I28-H28&gt;=2),"Away",""))</f>
        <v/>
      </c>
    </row>
    <row r="29" spans="1:10" ht="15.75" thickBot="1" x14ac:dyDescent="0.3">
      <c r="A29" s="28"/>
      <c r="B29" s="35" t="s">
        <v>11</v>
      </c>
      <c r="C29" s="31" t="str">
        <f>IF(COUNTIF(D26:D28, "home") = 2, A12, IF(COUNTIF(D26:D28, "away") = 2, C10, ""))</f>
        <v/>
      </c>
      <c r="D29" s="49">
        <f>COUNTIF(D26:D28, "home") + COUNTIF(D26:D28, "away")</f>
        <v>0</v>
      </c>
      <c r="E29" s="35" t="s">
        <v>11</v>
      </c>
      <c r="F29" s="31" t="str">
        <f>IF(COUNTIF(G26:G28, "home") = 2, A12, IF(COUNTIF(G26:G28, "away") = 2, C10, ""))</f>
        <v/>
      </c>
      <c r="G29" s="56">
        <f>COUNTIF(G26:G28, "home") + COUNTIF(G26:G28, "away")</f>
        <v>0</v>
      </c>
      <c r="H29" s="35" t="s">
        <v>11</v>
      </c>
      <c r="I29" s="31" t="str">
        <f>IF(COUNTIF(J26:J28, "home") = 2, A12, IF(COUNTIF(J26:J28, "away") = 2, C10, ""))</f>
        <v/>
      </c>
      <c r="J29" s="62">
        <f>COUNTIF(J26:J28, "home") + COUNTIF(J26:J28, "away")</f>
        <v>0</v>
      </c>
    </row>
    <row r="30" spans="1:10" ht="15.75" thickBot="1" x14ac:dyDescent="0.3"/>
    <row r="31" spans="1:10" x14ac:dyDescent="0.25">
      <c r="B31" s="36" t="s">
        <v>49</v>
      </c>
      <c r="C31" s="37"/>
    </row>
    <row r="32" spans="1:10" x14ac:dyDescent="0.25">
      <c r="B32" s="38" t="str">
        <f>A12</f>
        <v>Home</v>
      </c>
      <c r="C32" s="53">
        <f>COUNTIF(C19, A12) + COUNTIF(F19, A12) + COUNTIF(I19, A12) + COUNTIF(C24, A12) + COUNTIF(F24, A12) + COUNTIF(I24, A12) + COUNTIF(C29, A12) + COUNTIF(F29, A12) + COUNTIF(I29, A12)</f>
        <v>0</v>
      </c>
    </row>
    <row r="33" spans="2:9" ht="15.75" thickBot="1" x14ac:dyDescent="0.3">
      <c r="B33" s="39" t="str">
        <f>C10</f>
        <v>Away</v>
      </c>
      <c r="C33" s="41">
        <f>COUNTIF(C19, C10) + COUNTIF(F19, C10) + COUNTIF(I19, C10) + COUNTIF(C24, C10) + COUNTIF(F24, C10) + COUNTIF(I24, C10) + COUNTIF(C29, C10) + COUNTIF(F29, C10) + COUNTIF(I29, C10)</f>
        <v>0</v>
      </c>
    </row>
    <row r="34" spans="2:9" ht="15.75" thickBot="1" x14ac:dyDescent="0.3">
      <c r="B34" s="40" t="s">
        <v>11</v>
      </c>
      <c r="C34" s="52" t="str">
        <f>IF(C32&gt;C33, B32, IF(C33&gt;C32, B33, "Draw"))</f>
        <v>Draw</v>
      </c>
    </row>
    <row r="37" spans="2:9" x14ac:dyDescent="0.25">
      <c r="B37" s="80" t="s">
        <v>1</v>
      </c>
      <c r="C37" s="80"/>
      <c r="D37" s="80"/>
      <c r="E37" s="80"/>
      <c r="F37" s="80"/>
      <c r="G37" s="80"/>
      <c r="H37" s="80"/>
    </row>
    <row r="38" spans="2:9" x14ac:dyDescent="0.25">
      <c r="B38" s="80" t="s">
        <v>4</v>
      </c>
      <c r="C38" s="80"/>
      <c r="D38" s="80"/>
      <c r="E38" s="80"/>
      <c r="F38" s="80"/>
      <c r="G38" s="80"/>
      <c r="H38" s="80"/>
    </row>
    <row r="39" spans="2:9" x14ac:dyDescent="0.25">
      <c r="B39" s="80" t="s">
        <v>87</v>
      </c>
      <c r="C39" s="20"/>
      <c r="D39" s="20"/>
      <c r="F39" s="20"/>
      <c r="G39" s="20"/>
      <c r="H39" s="20"/>
      <c r="I39" s="20"/>
    </row>
  </sheetData>
  <mergeCells count="16">
    <mergeCell ref="A9:A10"/>
    <mergeCell ref="B11:D11"/>
    <mergeCell ref="E11:F11"/>
    <mergeCell ref="H11:I11"/>
    <mergeCell ref="B12:D12"/>
    <mergeCell ref="B13:D13"/>
    <mergeCell ref="E12:G12"/>
    <mergeCell ref="E13:G13"/>
    <mergeCell ref="H12:I12"/>
    <mergeCell ref="H13:I13"/>
    <mergeCell ref="A1:I1"/>
    <mergeCell ref="A3:B3"/>
    <mergeCell ref="E3:H3"/>
    <mergeCell ref="A7:B7"/>
    <mergeCell ref="C3:D3"/>
    <mergeCell ref="B5:C5"/>
  </mergeCells>
  <phoneticPr fontId="11" type="noConversion"/>
  <dataValidations count="3">
    <dataValidation type="textLength" operator="greaterThanOrEqual" showInputMessage="1" showErrorMessage="1" errorTitle="Home Team is blank" promptTitle="Enter the name of the Home Team" sqref="H4" xr:uid="{97644F77-1EED-40EE-A928-2822611F034A}">
      <formula1>1</formula1>
    </dataValidation>
    <dataValidation type="custom" allowBlank="1" showInputMessage="1" showErrorMessage="1" errorTitle="Invalid Team" error="The two teams can not be the same" sqref="E4:G4" xr:uid="{296756BD-0DFD-4261-9D8D-BE3E3947B615}">
      <formula1>IF(#REF!&lt;&gt;E4,TRUE,FALSE)</formula1>
    </dataValidation>
    <dataValidation type="custom" operator="greaterThan" showInputMessage="1" showErrorMessage="1" errorTitle="Invalid Team" error="Must be submitted by one of the teams" sqref="E8:G8" xr:uid="{48BCA2DD-9FEC-43DC-AD85-2F3D5557A692}">
      <formula1>IF(OR(E8=#REF!,E8=$E$4),TRUE,FALSE)</formula1>
    </dataValidation>
  </dataValidations>
  <pageMargins left="0.7" right="0.7" top="0.75" bottom="0.75" header="0.3" footer="0.3"/>
  <pageSetup scale="82" orientation="landscape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D495E3A-A428-47B3-8BC6-D1CEC514D6AE}">
          <x14:formula1>
            <xm:f>'Venues &amp; Teams - Do no change'!$C$2:$C$10</xm:f>
          </x14:formula1>
          <xm:sqref>D7</xm:sqref>
        </x14:dataValidation>
        <x14:dataValidation type="list" allowBlank="1" showInputMessage="1" showErrorMessage="1" xr:uid="{A78FABA3-82DB-488A-B75C-E1C9F89B1623}">
          <x14:formula1>
            <xm:f>'Venues &amp; Teams - Do no change'!$C$1:$C$9</xm:f>
          </x14:formula1>
          <xm:sqref>E7</xm:sqref>
        </x14:dataValidation>
        <x14:dataValidation type="list" allowBlank="1" showInputMessage="1" showErrorMessage="1" xr:uid="{6FD8D9D5-A3FD-4609-B5C5-D4AC02C3B0C9}">
          <x14:formula1>
            <xm:f>'Venues &amp; Teams - Do no change'!$O$1:$O$15</xm:f>
          </x14:formula1>
          <xm:sqref>B5</xm:sqref>
        </x14:dataValidation>
        <x14:dataValidation type="list" allowBlank="1" showInputMessage="1" showErrorMessage="1" xr:uid="{4D4881D2-1694-4636-8DF1-8D6F53874028}">
          <x14:formula1>
            <xm:f>'Venues &amp; Teams - Do no change'!$A$2:$A$32</xm:f>
          </x14:formula1>
          <xm:sqref>A3:B3 E3:H3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A1683A-D86A-446B-A9AE-176FAFE1B8EB}">
  <dimension ref="A1:L14"/>
  <sheetViews>
    <sheetView workbookViewId="0">
      <selection sqref="A1:L14"/>
    </sheetView>
  </sheetViews>
  <sheetFormatPr defaultRowHeight="15" x14ac:dyDescent="0.25"/>
  <cols>
    <col min="1" max="1" width="18.5703125" customWidth="1"/>
    <col min="2" max="2" width="9.28515625" bestFit="1" customWidth="1"/>
    <col min="3" max="3" width="10.140625" bestFit="1" customWidth="1"/>
    <col min="4" max="4" width="17.7109375" bestFit="1" customWidth="1"/>
    <col min="11" max="11" width="17.7109375" bestFit="1" customWidth="1"/>
    <col min="12" max="12" width="10.42578125" bestFit="1" customWidth="1"/>
  </cols>
  <sheetData>
    <row r="1" spans="1:12" x14ac:dyDescent="0.25">
      <c r="E1" s="32">
        <f>SUBTOTAL(9,$F$3:$F$24180)</f>
        <v>0</v>
      </c>
      <c r="F1" s="46" t="str">
        <f>IF(SUBTOTAL(9,$F$3:$F$24180)&gt;0,SUBTOTAL(9,$F$3:$F$24180)/SUBTOTAL(9,$E$3:$E$24180),"")</f>
        <v/>
      </c>
      <c r="G1" s="47"/>
      <c r="H1" s="47"/>
      <c r="I1" s="47" t="str">
        <f>IF(SUBTOTAL(9,$G$3:$G$24180)&gt;0,"Avg: " &amp; ROUND(SUBTOTAL(1,$I$3:$I$24180)/SUBTOTAL(1,$G$3:$G$24180),1),"")</f>
        <v/>
      </c>
      <c r="J1" s="47" t="str">
        <f>IF(SUBTOTAL(9,$G$3:$G$24180)&gt;0,"Avg: " &amp; ROUND(SUBTOTAL(1,$J$3:$J$24180)/SUBTOTAL(1,$G$3:$G$24180),1),"")</f>
        <v/>
      </c>
    </row>
    <row r="2" spans="1:12" ht="25.5" x14ac:dyDescent="0.25">
      <c r="A2" s="15" t="s">
        <v>14</v>
      </c>
      <c r="B2" s="15" t="s">
        <v>16</v>
      </c>
      <c r="C2" s="15" t="s">
        <v>15</v>
      </c>
      <c r="D2" s="15" t="s">
        <v>28</v>
      </c>
      <c r="E2" s="44" t="s">
        <v>29</v>
      </c>
      <c r="F2" s="44" t="s">
        <v>30</v>
      </c>
      <c r="G2" s="44" t="s">
        <v>31</v>
      </c>
      <c r="H2" s="44" t="s">
        <v>32</v>
      </c>
      <c r="I2" s="44" t="s">
        <v>33</v>
      </c>
      <c r="J2" s="44" t="s">
        <v>34</v>
      </c>
      <c r="K2" s="45" t="s">
        <v>36</v>
      </c>
      <c r="L2" s="15" t="s">
        <v>35</v>
      </c>
    </row>
    <row r="3" spans="1:12" x14ac:dyDescent="0.25">
      <c r="A3" t="str">
        <f>'Dynamic Score Sheet'!D7</f>
        <v>Division</v>
      </c>
      <c r="B3" t="str">
        <f>'Dynamic Score Sheet'!C10</f>
        <v>Away</v>
      </c>
      <c r="C3" s="51">
        <f>'Dynamic Score Sheet'!G7</f>
        <v>45673</v>
      </c>
      <c r="D3" t="str">
        <f>'Dynamic Score Sheet'!B12</f>
        <v>Player 1</v>
      </c>
      <c r="E3" s="48">
        <f>COUNTIF('Dynamic Score Sheet'!C19, 'Dynamic Score Sheet'!C10)+COUNTIF('Dynamic Score Sheet'!C24, 'Dynamic Score Sheet'!C10)+COUNTIF('Dynamic Score Sheet'!C29, 'Dynamic Score Sheet'!C10)+COUNTIF('Dynamic Score Sheet'!C19, 'Dynamic Score Sheet'!A12)+COUNTIF('Dynamic Score Sheet'!C24, 'Dynamic Score Sheet'!A12)+COUNTIF('Dynamic Score Sheet'!C29, 'Dynamic Score Sheet'!A12)</f>
        <v>0</v>
      </c>
      <c r="F3" s="48">
        <f>COUNTIF('Dynamic Score Sheet'!C19, 'Dynamic Score Sheet'!C10)+COUNTIF('Dynamic Score Sheet'!C24, 'Dynamic Score Sheet'!C10)+COUNTIF('Dynamic Score Sheet'!C29, 'Dynamic Score Sheet'!C10)</f>
        <v>0</v>
      </c>
      <c r="G3" s="48">
        <f>SUM('Dynamic Score Sheet'!D19+'Dynamic Score Sheet'!D24+'Dynamic Score Sheet'!D29)</f>
        <v>0</v>
      </c>
      <c r="H3">
        <f>COUNTIF('Dynamic Score Sheet'!D16:D28, "Away")</f>
        <v>0</v>
      </c>
      <c r="I3" s="48">
        <f>SUM('Dynamic Score Sheet'!C16+'Dynamic Score Sheet'!C17+'Dynamic Score Sheet'!C18+'Dynamic Score Sheet'!C21+'Dynamic Score Sheet'!C22+'Dynamic Score Sheet'!C23+'Dynamic Score Sheet'!C26+'Dynamic Score Sheet'!C27+'Dynamic Score Sheet'!C28)</f>
        <v>0</v>
      </c>
      <c r="J3" s="48">
        <f>SUM('Dynamic Score Sheet'!B16+'Dynamic Score Sheet'!B17+'Dynamic Score Sheet'!B18+'Dynamic Score Sheet'!B21+'Dynamic Score Sheet'!B22+'Dynamic Score Sheet'!B23+'Dynamic Score Sheet'!B26+'Dynamic Score Sheet'!B27+'Dynamic Score Sheet'!B28)</f>
        <v>0</v>
      </c>
      <c r="K3" t="str">
        <f>'Dynamic Score Sheet'!B13</f>
        <v>Player 2</v>
      </c>
      <c r="L3" t="str">
        <f>'Dynamic Score Sheet'!$A$12</f>
        <v>Home</v>
      </c>
    </row>
    <row r="4" spans="1:12" x14ac:dyDescent="0.25">
      <c r="A4" t="str">
        <f>'Dynamic Score Sheet'!D7</f>
        <v>Division</v>
      </c>
      <c r="B4" t="str">
        <f>'Dynamic Score Sheet'!C10</f>
        <v>Away</v>
      </c>
      <c r="C4" s="51">
        <f>'Dynamic Score Sheet'!G7</f>
        <v>45673</v>
      </c>
      <c r="D4" t="str">
        <f>'Dynamic Score Sheet'!B13</f>
        <v>Player 2</v>
      </c>
      <c r="E4" s="48">
        <f>COUNTIF('Dynamic Score Sheet'!C19, 'Dynamic Score Sheet'!C10)+COUNTIF('Dynamic Score Sheet'!C24, 'Dynamic Score Sheet'!C10)+COUNTIF('Dynamic Score Sheet'!C29, 'Dynamic Score Sheet'!C10)+COUNTIF('Dynamic Score Sheet'!C19, 'Dynamic Score Sheet'!A12)+COUNTIF('Dynamic Score Sheet'!C24, 'Dynamic Score Sheet'!A12)+COUNTIF('Dynamic Score Sheet'!C29, 'Dynamic Score Sheet'!A12)</f>
        <v>0</v>
      </c>
      <c r="F4" s="48">
        <f>COUNTIF('Dynamic Score Sheet'!C19, 'Dynamic Score Sheet'!C10)+COUNTIF('Dynamic Score Sheet'!C24, 'Dynamic Score Sheet'!C10)+COUNTIF('Dynamic Score Sheet'!C29, 'Dynamic Score Sheet'!C10)</f>
        <v>0</v>
      </c>
      <c r="G4" s="48">
        <f>SUM('Dynamic Score Sheet'!D19+'Dynamic Score Sheet'!D24+'Dynamic Score Sheet'!D29)</f>
        <v>0</v>
      </c>
      <c r="H4" s="48">
        <f>COUNTIF('Dynamic Score Sheet'!D16:D28, "Away")</f>
        <v>0</v>
      </c>
      <c r="I4" s="48">
        <f>SUM('Dynamic Score Sheet'!C16+'Dynamic Score Sheet'!C17+'Dynamic Score Sheet'!C18+'Dynamic Score Sheet'!C21+'Dynamic Score Sheet'!C22+'Dynamic Score Sheet'!C23+'Dynamic Score Sheet'!C26+'Dynamic Score Sheet'!C27+'Dynamic Score Sheet'!C28)</f>
        <v>0</v>
      </c>
      <c r="J4" s="48">
        <f>SUM('Dynamic Score Sheet'!B16+'Dynamic Score Sheet'!B17+'Dynamic Score Sheet'!B18+'Dynamic Score Sheet'!B21+'Dynamic Score Sheet'!B22+'Dynamic Score Sheet'!B23+'Dynamic Score Sheet'!B26+'Dynamic Score Sheet'!B27+'Dynamic Score Sheet'!B28)</f>
        <v>0</v>
      </c>
      <c r="K4" t="str">
        <f>'Dynamic Score Sheet'!B12</f>
        <v>Player 1</v>
      </c>
      <c r="L4" t="str">
        <f>'Dynamic Score Sheet'!$A$12</f>
        <v>Home</v>
      </c>
    </row>
    <row r="5" spans="1:12" x14ac:dyDescent="0.25">
      <c r="A5" t="str">
        <f>'Dynamic Score Sheet'!D7</f>
        <v>Division</v>
      </c>
      <c r="B5" t="str">
        <f>'Dynamic Score Sheet'!C10</f>
        <v>Away</v>
      </c>
      <c r="C5" s="51">
        <f>'Dynamic Score Sheet'!G7</f>
        <v>45673</v>
      </c>
      <c r="D5" s="48" t="str">
        <f>'Dynamic Score Sheet'!E12</f>
        <v>Player 3</v>
      </c>
      <c r="E5" s="48">
        <f>COUNTIF('Dynamic Score Sheet'!F19, 'Dynamic Score Sheet'!C10)+COUNTIF('Dynamic Score Sheet'!F24, 'Dynamic Score Sheet'!C10)+COUNTIF('Dynamic Score Sheet'!F29, 'Dynamic Score Sheet'!C10)+COUNTIF('Dynamic Score Sheet'!F19, 'Dynamic Score Sheet'!A12)+COUNTIF('Dynamic Score Sheet'!F24, 'Dynamic Score Sheet'!A12)+COUNTIF('Dynamic Score Sheet'!F29, 'Dynamic Score Sheet'!A12)</f>
        <v>0</v>
      </c>
      <c r="F5" s="48">
        <f>COUNTIF('Dynamic Score Sheet'!F19, 'Dynamic Score Sheet'!C10)+ COUNTIF('Dynamic Score Sheet'!F24, 'Dynamic Score Sheet'!C10) + COUNTIF('Dynamic Score Sheet'!F29, 'Dynamic Score Sheet'!C10)</f>
        <v>0</v>
      </c>
      <c r="G5" s="48">
        <f>SUM('Dynamic Score Sheet'!G19+'Dynamic Score Sheet'!G24+'Dynamic Score Sheet'!G29)</f>
        <v>0</v>
      </c>
      <c r="H5" s="48">
        <f>COUNTIF('Dynamic Score Sheet'!G16:G28, "Away")</f>
        <v>0</v>
      </c>
      <c r="I5" s="48">
        <f>SUM('Dynamic Score Sheet'!F16+'Dynamic Score Sheet'!F17+'Dynamic Score Sheet'!F18+'Dynamic Score Sheet'!F21+'Dynamic Score Sheet'!F22+'Dynamic Score Sheet'!F23+'Dynamic Score Sheet'!F26+'Dynamic Score Sheet'!F27+'Dynamic Score Sheet'!F28)</f>
        <v>0</v>
      </c>
      <c r="J5" s="48">
        <f>SUM('Dynamic Score Sheet'!E16+'Dynamic Score Sheet'!E17+'Dynamic Score Sheet'!E18+'Dynamic Score Sheet'!E21+'Dynamic Score Sheet'!E22+'Dynamic Score Sheet'!E23+'Dynamic Score Sheet'!E26+'Dynamic Score Sheet'!E27+'Dynamic Score Sheet'!E28)</f>
        <v>0</v>
      </c>
      <c r="K5" t="str">
        <f>'Dynamic Score Sheet'!E13</f>
        <v>Player 4</v>
      </c>
      <c r="L5" t="str">
        <f>'Dynamic Score Sheet'!$A$12</f>
        <v>Home</v>
      </c>
    </row>
    <row r="6" spans="1:12" x14ac:dyDescent="0.25">
      <c r="A6" t="str">
        <f>'Dynamic Score Sheet'!D7</f>
        <v>Division</v>
      </c>
      <c r="B6" t="str">
        <f>'Dynamic Score Sheet'!C10</f>
        <v>Away</v>
      </c>
      <c r="C6" s="51">
        <f>'Dynamic Score Sheet'!G7</f>
        <v>45673</v>
      </c>
      <c r="D6" t="str">
        <f>'Dynamic Score Sheet'!E13</f>
        <v>Player 4</v>
      </c>
      <c r="E6" s="48">
        <f>COUNTIF('Dynamic Score Sheet'!F19, 'Dynamic Score Sheet'!C10)+COUNTIF('Dynamic Score Sheet'!F24, 'Dynamic Score Sheet'!C10)+COUNTIF('Dynamic Score Sheet'!F29, 'Dynamic Score Sheet'!C10)+COUNTIF('Dynamic Score Sheet'!F19, 'Dynamic Score Sheet'!A12)+COUNTIF('Dynamic Score Sheet'!F24, 'Dynamic Score Sheet'!A12)+COUNTIF('Dynamic Score Sheet'!F29, 'Dynamic Score Sheet'!A12)</f>
        <v>0</v>
      </c>
      <c r="F6" s="48">
        <f>COUNTIF('Dynamic Score Sheet'!F19, 'Dynamic Score Sheet'!C10)+ COUNTIF('Dynamic Score Sheet'!F24, 'Dynamic Score Sheet'!C10) + COUNTIF('Dynamic Score Sheet'!F29, 'Dynamic Score Sheet'!C10)</f>
        <v>0</v>
      </c>
      <c r="G6" s="48">
        <f>SUM('Dynamic Score Sheet'!G19+'Dynamic Score Sheet'!G24+'Dynamic Score Sheet'!G29)</f>
        <v>0</v>
      </c>
      <c r="H6" s="48">
        <f>COUNTIF('Dynamic Score Sheet'!G16:G28, "Away")</f>
        <v>0</v>
      </c>
      <c r="I6" s="48">
        <f>SUM('Dynamic Score Sheet'!F16+'Dynamic Score Sheet'!F17+'Dynamic Score Sheet'!F18+'Dynamic Score Sheet'!F21+'Dynamic Score Sheet'!F22+'Dynamic Score Sheet'!F23+'Dynamic Score Sheet'!F26+'Dynamic Score Sheet'!F27+'Dynamic Score Sheet'!F28)</f>
        <v>0</v>
      </c>
      <c r="J6" s="48">
        <f>SUM('Dynamic Score Sheet'!E16+'Dynamic Score Sheet'!E17+'Dynamic Score Sheet'!E18+'Dynamic Score Sheet'!E21+'Dynamic Score Sheet'!E22+'Dynamic Score Sheet'!E23+'Dynamic Score Sheet'!E26+'Dynamic Score Sheet'!E27+'Dynamic Score Sheet'!E28)</f>
        <v>0</v>
      </c>
      <c r="K6" s="48" t="str">
        <f>'Dynamic Score Sheet'!E12</f>
        <v>Player 3</v>
      </c>
      <c r="L6" t="str">
        <f>'Dynamic Score Sheet'!$A$12</f>
        <v>Home</v>
      </c>
    </row>
    <row r="7" spans="1:12" x14ac:dyDescent="0.25">
      <c r="A7" t="str">
        <f>'Dynamic Score Sheet'!D7</f>
        <v>Division</v>
      </c>
      <c r="B7" t="str">
        <f>'Dynamic Score Sheet'!C10</f>
        <v>Away</v>
      </c>
      <c r="C7" s="51">
        <f>'Dynamic Score Sheet'!G7</f>
        <v>45673</v>
      </c>
      <c r="D7" t="str">
        <f>'Dynamic Score Sheet'!H12</f>
        <v>Player 5</v>
      </c>
      <c r="E7" s="48">
        <f>COUNTIF('Dynamic Score Sheet'!I19, 'Dynamic Score Sheet'!C10)+COUNTIF('Dynamic Score Sheet'!I24, 'Dynamic Score Sheet'!C10)+COUNTIF('Dynamic Score Sheet'!I29, 'Dynamic Score Sheet'!C10)+COUNTIF('Dynamic Score Sheet'!I19, 'Dynamic Score Sheet'!A12)+COUNTIF('Dynamic Score Sheet'!I24, 'Dynamic Score Sheet'!A12)+COUNTIF('Dynamic Score Sheet'!I29, 'Dynamic Score Sheet'!A12)</f>
        <v>0</v>
      </c>
      <c r="F7" s="48">
        <f>COUNTIF('Dynamic Score Sheet'!I19, 'Dynamic Score Sheet'!C10)+ COUNTIF('Dynamic Score Sheet'!I24, 'Dynamic Score Sheet'!C10) + COUNTIF('Dynamic Score Sheet'!I29, 'Dynamic Score Sheet'!C10)</f>
        <v>0</v>
      </c>
      <c r="G7" s="48">
        <f>SUM('Dynamic Score Sheet'!J19+'Dynamic Score Sheet'!J24+'Dynamic Score Sheet'!J29)</f>
        <v>0</v>
      </c>
      <c r="H7" s="48">
        <f>COUNTIF('Dynamic Score Sheet'!J16:J28, "Away")</f>
        <v>0</v>
      </c>
      <c r="I7" s="48">
        <f>SUM('Dynamic Score Sheet'!I16+'Dynamic Score Sheet'!I17+'Dynamic Score Sheet'!I18+'Dynamic Score Sheet'!I21+'Dynamic Score Sheet'!I22+'Dynamic Score Sheet'!I23+'Dynamic Score Sheet'!I26+'Dynamic Score Sheet'!I27+'Dynamic Score Sheet'!I28)</f>
        <v>0</v>
      </c>
      <c r="J7" s="48">
        <f>SUM('Dynamic Score Sheet'!H16+'Dynamic Score Sheet'!H17+'Dynamic Score Sheet'!H18+'Dynamic Score Sheet'!H21+'Dynamic Score Sheet'!H22+'Dynamic Score Sheet'!H23+'Dynamic Score Sheet'!H26+'Dynamic Score Sheet'!H27+'Dynamic Score Sheet'!H28)</f>
        <v>0</v>
      </c>
      <c r="K7" t="str">
        <f>'Dynamic Score Sheet'!H13</f>
        <v>Player 6</v>
      </c>
      <c r="L7" t="str">
        <f>'Dynamic Score Sheet'!$A$12</f>
        <v>Home</v>
      </c>
    </row>
    <row r="8" spans="1:12" x14ac:dyDescent="0.25">
      <c r="A8" t="str">
        <f>'Dynamic Score Sheet'!D7</f>
        <v>Division</v>
      </c>
      <c r="B8" t="str">
        <f>'Dynamic Score Sheet'!C10</f>
        <v>Away</v>
      </c>
      <c r="C8" s="51">
        <f>'Dynamic Score Sheet'!G7</f>
        <v>45673</v>
      </c>
      <c r="D8" t="str">
        <f>'Dynamic Score Sheet'!H13</f>
        <v>Player 6</v>
      </c>
      <c r="E8" s="48">
        <f>COUNTIF('Dynamic Score Sheet'!I19, 'Dynamic Score Sheet'!C10)+COUNTIF('Dynamic Score Sheet'!I24, 'Dynamic Score Sheet'!C10)+COUNTIF('Dynamic Score Sheet'!I29, 'Dynamic Score Sheet'!C10)+COUNTIF('Dynamic Score Sheet'!I19, 'Dynamic Score Sheet'!A12)+COUNTIF('Dynamic Score Sheet'!I24, 'Dynamic Score Sheet'!A12)+COUNTIF('Dynamic Score Sheet'!I29, 'Dynamic Score Sheet'!A12)</f>
        <v>0</v>
      </c>
      <c r="F8" s="48">
        <f>COUNTIF('Dynamic Score Sheet'!I19, 'Dynamic Score Sheet'!C10)+ COUNTIF('Dynamic Score Sheet'!I24, 'Dynamic Score Sheet'!C10) + COUNTIF('Dynamic Score Sheet'!I29, 'Dynamic Score Sheet'!C10)</f>
        <v>0</v>
      </c>
      <c r="G8" s="48">
        <f>SUM('Dynamic Score Sheet'!J19+'Dynamic Score Sheet'!J24+'Dynamic Score Sheet'!J29)</f>
        <v>0</v>
      </c>
      <c r="H8" s="48">
        <f>COUNTIF('Dynamic Score Sheet'!J16:J28, "Away")</f>
        <v>0</v>
      </c>
      <c r="I8" s="48">
        <f>SUM('Dynamic Score Sheet'!I16+'Dynamic Score Sheet'!I17+'Dynamic Score Sheet'!I18+'Dynamic Score Sheet'!I21+'Dynamic Score Sheet'!I22+'Dynamic Score Sheet'!I23+'Dynamic Score Sheet'!I26+'Dynamic Score Sheet'!I27+'Dynamic Score Sheet'!I28)</f>
        <v>0</v>
      </c>
      <c r="J8" s="48">
        <f>SUM('Dynamic Score Sheet'!H16+'Dynamic Score Sheet'!H17+'Dynamic Score Sheet'!H18+'Dynamic Score Sheet'!H21+'Dynamic Score Sheet'!H22+'Dynamic Score Sheet'!H23+'Dynamic Score Sheet'!H26+'Dynamic Score Sheet'!H27+'Dynamic Score Sheet'!H28)</f>
        <v>0</v>
      </c>
      <c r="K8" t="str">
        <f>'Dynamic Score Sheet'!H12</f>
        <v>Player 5</v>
      </c>
      <c r="L8" t="str">
        <f>'Dynamic Score Sheet'!$A$12</f>
        <v>Home</v>
      </c>
    </row>
    <row r="9" spans="1:12" x14ac:dyDescent="0.25">
      <c r="A9" t="str">
        <f>'Dynamic Score Sheet'!D7</f>
        <v>Division</v>
      </c>
      <c r="B9" t="str">
        <f>'Dynamic Score Sheet'!A12</f>
        <v>Home</v>
      </c>
      <c r="C9" s="51">
        <f>'Dynamic Score Sheet'!G7</f>
        <v>45673</v>
      </c>
      <c r="D9" t="str">
        <f>'Dynamic Score Sheet'!A16</f>
        <v>Player 1</v>
      </c>
      <c r="E9" s="48">
        <f>COUNTIF('Dynamic Score Sheet'!C19,'Dynamic Score Sheet'!C10) + COUNTIF('Dynamic Score Sheet'!F19,'Dynamic Score Sheet'!C10) + COUNTIF('Dynamic Score Sheet'!I19,'Dynamic Score Sheet'!C10)+COUNTIF('Dynamic Score Sheet'!C19, 'Dynamic Score Sheet'!A12)+COUNTIF('Dynamic Score Sheet'!F19, 'Dynamic Score Sheet'!A12)+COUNTIF('Dynamic Score Sheet'!I19, 'Dynamic Score Sheet'!A12)</f>
        <v>0</v>
      </c>
      <c r="F9" s="48">
        <f>COUNTIF('Dynamic Score Sheet'!C19, 'Dynamic Score Sheet'!A12)+ COUNTIF('Dynamic Score Sheet'!F19, 'Dynamic Score Sheet'!A12) + COUNTIF('Dynamic Score Sheet'!I19, 'Dynamic Score Sheet'!A12)</f>
        <v>0</v>
      </c>
      <c r="G9" s="48">
        <f>SUM('Dynamic Score Sheet'!D19+'Dynamic Score Sheet'!G19+'Dynamic Score Sheet'!J19)</f>
        <v>0</v>
      </c>
      <c r="H9" s="48">
        <f>COUNTIF('Dynamic Score Sheet'!D16:D18, "Home") + COUNTIF('Dynamic Score Sheet'!G16:G18, "Home") + COUNTIF('Dynamic Score Sheet'!J16:J18, "Home")</f>
        <v>0</v>
      </c>
      <c r="I9" s="48">
        <f>SUM('Dynamic Score Sheet'!B16+'Dynamic Score Sheet'!B17+'Dynamic Score Sheet'!B18+'Dynamic Score Sheet'!E16+'Dynamic Score Sheet'!E17+'Dynamic Score Sheet'!E18+'Dynamic Score Sheet'!H16+'Dynamic Score Sheet'!H17+'Dynamic Score Sheet'!H18)</f>
        <v>0</v>
      </c>
      <c r="J9" s="48">
        <f>SUM('Dynamic Score Sheet'!C16+'Dynamic Score Sheet'!C17+'Dynamic Score Sheet'!C18+'Dynamic Score Sheet'!F16+'Dynamic Score Sheet'!F17+'Dynamic Score Sheet'!F18+'Dynamic Score Sheet'!I16+'Dynamic Score Sheet'!I17+'Dynamic Score Sheet'!I18)</f>
        <v>0</v>
      </c>
      <c r="K9" t="str">
        <f>'Dynamic Score Sheet'!A17</f>
        <v>Player 2</v>
      </c>
      <c r="L9" t="str">
        <f>'Dynamic Score Sheet'!$C$10</f>
        <v>Away</v>
      </c>
    </row>
    <row r="10" spans="1:12" x14ac:dyDescent="0.25">
      <c r="A10" t="str">
        <f>'Dynamic Score Sheet'!D7</f>
        <v>Division</v>
      </c>
      <c r="B10" t="str">
        <f>'Dynamic Score Sheet'!A12</f>
        <v>Home</v>
      </c>
      <c r="C10" s="51">
        <f>'Dynamic Score Sheet'!G7</f>
        <v>45673</v>
      </c>
      <c r="D10" t="str">
        <f>'Dynamic Score Sheet'!A17</f>
        <v>Player 2</v>
      </c>
      <c r="E10" s="48">
        <f>COUNTIF('Dynamic Score Sheet'!C19,'Dynamic Score Sheet'!C10) + COUNTIF('Dynamic Score Sheet'!F19,'Dynamic Score Sheet'!C10) + COUNTIF('Dynamic Score Sheet'!I19,'Dynamic Score Sheet'!C10)+COUNTIF('Dynamic Score Sheet'!C19, 'Dynamic Score Sheet'!A12)+COUNTIF('Dynamic Score Sheet'!F19, 'Dynamic Score Sheet'!A12)+COUNTIF('Dynamic Score Sheet'!I19, 'Dynamic Score Sheet'!A12)</f>
        <v>0</v>
      </c>
      <c r="F10" s="48">
        <f>COUNTIF('Dynamic Score Sheet'!C19, 'Dynamic Score Sheet'!A12)+ COUNTIF('Dynamic Score Sheet'!F19, 'Dynamic Score Sheet'!A12) + COUNTIF('Dynamic Score Sheet'!I19, 'Dynamic Score Sheet'!A12)</f>
        <v>0</v>
      </c>
      <c r="G10" s="48">
        <f>SUM('Dynamic Score Sheet'!D19+'Dynamic Score Sheet'!G19+'Dynamic Score Sheet'!J19)</f>
        <v>0</v>
      </c>
      <c r="H10" s="48">
        <f>COUNTIF('Dynamic Score Sheet'!D16:D18, "Home") + COUNTIF('Dynamic Score Sheet'!G16:G18, "Home") + COUNTIF('Dynamic Score Sheet'!J16:J18, "Home")</f>
        <v>0</v>
      </c>
      <c r="I10" s="48">
        <f>SUM('Dynamic Score Sheet'!B16+'Dynamic Score Sheet'!B17+'Dynamic Score Sheet'!B18+'Dynamic Score Sheet'!E16+'Dynamic Score Sheet'!E17+'Dynamic Score Sheet'!E18+'Dynamic Score Sheet'!H16+'Dynamic Score Sheet'!H17+'Dynamic Score Sheet'!H18)</f>
        <v>0</v>
      </c>
      <c r="J10" s="48">
        <f>SUM('Dynamic Score Sheet'!C16+'Dynamic Score Sheet'!C17+'Dynamic Score Sheet'!C18+'Dynamic Score Sheet'!F16+'Dynamic Score Sheet'!F17+'Dynamic Score Sheet'!F18+'Dynamic Score Sheet'!I16+'Dynamic Score Sheet'!I17+'Dynamic Score Sheet'!I18)</f>
        <v>0</v>
      </c>
      <c r="K10" t="str">
        <f>'Dynamic Score Sheet'!A16</f>
        <v>Player 1</v>
      </c>
      <c r="L10" t="str">
        <f>'Dynamic Score Sheet'!$C$10</f>
        <v>Away</v>
      </c>
    </row>
    <row r="11" spans="1:12" x14ac:dyDescent="0.25">
      <c r="A11" t="str">
        <f>'Dynamic Score Sheet'!D7</f>
        <v>Division</v>
      </c>
      <c r="B11" t="str">
        <f>'Dynamic Score Sheet'!A12</f>
        <v>Home</v>
      </c>
      <c r="C11" s="51">
        <f>'Dynamic Score Sheet'!G7</f>
        <v>45673</v>
      </c>
      <c r="D11" t="str">
        <f>'Dynamic Score Sheet'!A21</f>
        <v>Player 3</v>
      </c>
      <c r="E11" s="48">
        <f>COUNTIF('Dynamic Score Sheet'!C24,'Dynamic Score Sheet'!C10) + COUNTIF('Dynamic Score Sheet'!F24,'Dynamic Score Sheet'!C10) + COUNTIF('Dynamic Score Sheet'!I24,'Dynamic Score Sheet'!C10)+COUNTIF('Dynamic Score Sheet'!C24, 'Dynamic Score Sheet'!A12)+COUNTIF('Dynamic Score Sheet'!F24, 'Dynamic Score Sheet'!A12)+COUNTIF('Dynamic Score Sheet'!I24, 'Dynamic Score Sheet'!A12)</f>
        <v>0</v>
      </c>
      <c r="F11" s="48">
        <f>COUNTIF('Dynamic Score Sheet'!C24, 'Dynamic Score Sheet'!A12)+ COUNTIF('Dynamic Score Sheet'!F24, 'Dynamic Score Sheet'!A12) + COUNTIF('Dynamic Score Sheet'!I24, 'Dynamic Score Sheet'!A12)</f>
        <v>0</v>
      </c>
      <c r="G11" s="48">
        <f>SUM('Dynamic Score Sheet'!D24+'Dynamic Score Sheet'!G24+'Dynamic Score Sheet'!J24)</f>
        <v>0</v>
      </c>
      <c r="H11" s="48">
        <f>COUNTIF('Dynamic Score Sheet'!D21:D23, "Home") + COUNTIF('Dynamic Score Sheet'!G21:G23, "Home") + COUNTIF('Dynamic Score Sheet'!J21:J23, "Home")</f>
        <v>0</v>
      </c>
      <c r="I11" s="48">
        <f>SUM('Dynamic Score Sheet'!B21+'Dynamic Score Sheet'!B22+'Dynamic Score Sheet'!B23+'Dynamic Score Sheet'!E21+'Dynamic Score Sheet'!E22+'Dynamic Score Sheet'!E23+'Dynamic Score Sheet'!H21+'Dynamic Score Sheet'!H22+'Dynamic Score Sheet'!H23)</f>
        <v>0</v>
      </c>
      <c r="J11" s="48">
        <f>SUM('Dynamic Score Sheet'!C21+'Dynamic Score Sheet'!C22+'Dynamic Score Sheet'!C23+'Dynamic Score Sheet'!F21+'Dynamic Score Sheet'!F22+'Dynamic Score Sheet'!F23+'Dynamic Score Sheet'!I21+'Dynamic Score Sheet'!I22+'Dynamic Score Sheet'!I23)</f>
        <v>0</v>
      </c>
      <c r="K11" t="str">
        <f>'Dynamic Score Sheet'!A22</f>
        <v>Player 4</v>
      </c>
      <c r="L11" t="str">
        <f>'Dynamic Score Sheet'!$C$10</f>
        <v>Away</v>
      </c>
    </row>
    <row r="12" spans="1:12" x14ac:dyDescent="0.25">
      <c r="A12" t="str">
        <f>'Dynamic Score Sheet'!D7</f>
        <v>Division</v>
      </c>
      <c r="B12" t="str">
        <f>'Dynamic Score Sheet'!A12</f>
        <v>Home</v>
      </c>
      <c r="C12" s="51">
        <f>'Dynamic Score Sheet'!G7</f>
        <v>45673</v>
      </c>
      <c r="D12" t="str">
        <f>'Dynamic Score Sheet'!A22</f>
        <v>Player 4</v>
      </c>
      <c r="E12" s="48">
        <f>COUNTIF('Dynamic Score Sheet'!C24,'Dynamic Score Sheet'!C10) + COUNTIF('Dynamic Score Sheet'!F24,'Dynamic Score Sheet'!C10) + COUNTIF('Dynamic Score Sheet'!I24,'Dynamic Score Sheet'!C10)+COUNTIF('Dynamic Score Sheet'!C24, 'Dynamic Score Sheet'!A12)+COUNTIF('Dynamic Score Sheet'!F24, 'Dynamic Score Sheet'!A12)+COUNTIF('Dynamic Score Sheet'!I24, 'Dynamic Score Sheet'!A12)</f>
        <v>0</v>
      </c>
      <c r="F12" s="48">
        <f>COUNTIF('Dynamic Score Sheet'!C24, 'Dynamic Score Sheet'!A12)+ COUNTIF('Dynamic Score Sheet'!F24, 'Dynamic Score Sheet'!A12) + COUNTIF('Dynamic Score Sheet'!I24, 'Dynamic Score Sheet'!A12)</f>
        <v>0</v>
      </c>
      <c r="G12" s="48">
        <f>SUM('Dynamic Score Sheet'!D24+'Dynamic Score Sheet'!G24+'Dynamic Score Sheet'!J24)</f>
        <v>0</v>
      </c>
      <c r="H12" s="48">
        <f>COUNTIF('Dynamic Score Sheet'!D21:D23, "Home") + COUNTIF('Dynamic Score Sheet'!G21:G23, "Home") + COUNTIF('Dynamic Score Sheet'!J21:J23, "Home")</f>
        <v>0</v>
      </c>
      <c r="I12" s="48">
        <f>SUM('Dynamic Score Sheet'!B21+'Dynamic Score Sheet'!B22+'Dynamic Score Sheet'!B23+'Dynamic Score Sheet'!E21+'Dynamic Score Sheet'!E22+'Dynamic Score Sheet'!E23+'Dynamic Score Sheet'!H21+'Dynamic Score Sheet'!H22+'Dynamic Score Sheet'!H23)</f>
        <v>0</v>
      </c>
      <c r="J12" s="48">
        <f>SUM('Dynamic Score Sheet'!C21+'Dynamic Score Sheet'!C22+'Dynamic Score Sheet'!C23+'Dynamic Score Sheet'!F21+'Dynamic Score Sheet'!F22+'Dynamic Score Sheet'!F23+'Dynamic Score Sheet'!I21+'Dynamic Score Sheet'!I22+'Dynamic Score Sheet'!I23)</f>
        <v>0</v>
      </c>
      <c r="K12" t="str">
        <f>'Dynamic Score Sheet'!A21</f>
        <v>Player 3</v>
      </c>
      <c r="L12" t="str">
        <f>'Dynamic Score Sheet'!$C$10</f>
        <v>Away</v>
      </c>
    </row>
    <row r="13" spans="1:12" x14ac:dyDescent="0.25">
      <c r="A13" t="str">
        <f>'Dynamic Score Sheet'!D7</f>
        <v>Division</v>
      </c>
      <c r="B13" t="str">
        <f>'Dynamic Score Sheet'!A12</f>
        <v>Home</v>
      </c>
      <c r="C13" s="51">
        <f>'Dynamic Score Sheet'!G7</f>
        <v>45673</v>
      </c>
      <c r="D13" t="str">
        <f>'Dynamic Score Sheet'!A26</f>
        <v>Player 5</v>
      </c>
      <c r="E13" s="48">
        <f>COUNTIF('Dynamic Score Sheet'!C29,'Dynamic Score Sheet'!C10) + COUNTIF('Dynamic Score Sheet'!F29,'Dynamic Score Sheet'!C10) + COUNTIF('Dynamic Score Sheet'!I29,'Dynamic Score Sheet'!C10)+COUNTIF('Dynamic Score Sheet'!C29, 'Dynamic Score Sheet'!A12)+COUNTIF('Dynamic Score Sheet'!F29, 'Dynamic Score Sheet'!A12)+COUNTIF('Dynamic Score Sheet'!I29, 'Dynamic Score Sheet'!A12)</f>
        <v>0</v>
      </c>
      <c r="F13" s="48">
        <f>COUNTIF('Dynamic Score Sheet'!C29, 'Dynamic Score Sheet'!A12)+ COUNTIF('Dynamic Score Sheet'!F29, 'Dynamic Score Sheet'!A12) + COUNTIF('Dynamic Score Sheet'!I29, 'Dynamic Score Sheet'!A12)</f>
        <v>0</v>
      </c>
      <c r="G13" s="48">
        <f>SUM('Dynamic Score Sheet'!D29+'Dynamic Score Sheet'!G29+'Dynamic Score Sheet'!J29)</f>
        <v>0</v>
      </c>
      <c r="H13" s="48">
        <f>COUNTIF('Dynamic Score Sheet'!D26:D28, "Home") + COUNTIF('Dynamic Score Sheet'!G26:G28, "Home") + COUNTIF('Dynamic Score Sheet'!J26:J28, "Home")</f>
        <v>0</v>
      </c>
      <c r="I13" s="48">
        <f>SUM('Dynamic Score Sheet'!B26+'Dynamic Score Sheet'!B27+'Dynamic Score Sheet'!B28+'Dynamic Score Sheet'!E26+'Dynamic Score Sheet'!E27+'Dynamic Score Sheet'!E28+'Dynamic Score Sheet'!H26+'Dynamic Score Sheet'!H27+'Dynamic Score Sheet'!H28)</f>
        <v>0</v>
      </c>
      <c r="J13" s="48">
        <f>SUM('Dynamic Score Sheet'!C26+'Dynamic Score Sheet'!C27+'Dynamic Score Sheet'!C28+'Dynamic Score Sheet'!F26+'Dynamic Score Sheet'!F27+'Dynamic Score Sheet'!F28+'Dynamic Score Sheet'!I26+'Dynamic Score Sheet'!I27+'Dynamic Score Sheet'!I28)</f>
        <v>0</v>
      </c>
      <c r="K13" t="str">
        <f>'Dynamic Score Sheet'!A27</f>
        <v xml:space="preserve">Player 6 </v>
      </c>
      <c r="L13" t="str">
        <f>'Dynamic Score Sheet'!$C$10</f>
        <v>Away</v>
      </c>
    </row>
    <row r="14" spans="1:12" x14ac:dyDescent="0.25">
      <c r="A14" t="str">
        <f>'Dynamic Score Sheet'!D7</f>
        <v>Division</v>
      </c>
      <c r="B14" t="str">
        <f>'Dynamic Score Sheet'!A12</f>
        <v>Home</v>
      </c>
      <c r="C14" s="51">
        <f>'Dynamic Score Sheet'!G7</f>
        <v>45673</v>
      </c>
      <c r="D14" t="str">
        <f>'Dynamic Score Sheet'!A27</f>
        <v xml:space="preserve">Player 6 </v>
      </c>
      <c r="E14" s="48">
        <f>COUNTIF('Dynamic Score Sheet'!C29,'Dynamic Score Sheet'!C10) + COUNTIF('Dynamic Score Sheet'!F29,'Dynamic Score Sheet'!C10) + COUNTIF('Dynamic Score Sheet'!I29,'Dynamic Score Sheet'!C10)+COUNTIF('Dynamic Score Sheet'!C29, 'Dynamic Score Sheet'!A12)+COUNTIF('Dynamic Score Sheet'!F29, 'Dynamic Score Sheet'!A12)+COUNTIF('Dynamic Score Sheet'!I29, 'Dynamic Score Sheet'!A12)</f>
        <v>0</v>
      </c>
      <c r="F14" s="48">
        <f>COUNTIF('Dynamic Score Sheet'!C29, 'Dynamic Score Sheet'!A12)+ COUNTIF('Dynamic Score Sheet'!F29, 'Dynamic Score Sheet'!A12) + COUNTIF('Dynamic Score Sheet'!I29, 'Dynamic Score Sheet'!A12)</f>
        <v>0</v>
      </c>
      <c r="G14" s="48">
        <f>SUM('Dynamic Score Sheet'!D29+'Dynamic Score Sheet'!G29+'Dynamic Score Sheet'!J29)</f>
        <v>0</v>
      </c>
      <c r="H14" s="48">
        <f>COUNTIF('Dynamic Score Sheet'!D26:D28, "Home") + COUNTIF('Dynamic Score Sheet'!G26:G28, "Home") + COUNTIF('Dynamic Score Sheet'!J26:J28, "Home")</f>
        <v>0</v>
      </c>
      <c r="I14" s="48">
        <f>SUM('Dynamic Score Sheet'!B26+'Dynamic Score Sheet'!B27+'Dynamic Score Sheet'!B28+'Dynamic Score Sheet'!E26+'Dynamic Score Sheet'!E27+'Dynamic Score Sheet'!E28+'Dynamic Score Sheet'!H26+'Dynamic Score Sheet'!H27+'Dynamic Score Sheet'!H28)</f>
        <v>0</v>
      </c>
      <c r="J14" s="48">
        <f>SUM('Dynamic Score Sheet'!C26+'Dynamic Score Sheet'!C27+'Dynamic Score Sheet'!C28+'Dynamic Score Sheet'!F26+'Dynamic Score Sheet'!F27+'Dynamic Score Sheet'!F28+'Dynamic Score Sheet'!I26+'Dynamic Score Sheet'!I27+'Dynamic Score Sheet'!I28)</f>
        <v>0</v>
      </c>
      <c r="K14" t="str">
        <f>'Dynamic Score Sheet'!A26</f>
        <v>Player 5</v>
      </c>
      <c r="L14" t="str">
        <f>'Dynamic Score Sheet'!$C$10</f>
        <v>Away</v>
      </c>
    </row>
  </sheetData>
  <sheetProtection algorithmName="SHA-512" hashValue="43QkOaCJ7/TYmzpQx7jwZxm81SKreuV5JnmNBH9ftjPA4sQ+UDg7spHsEfU2eDyaFnOteWy++UuCLDp2mFgjKg==" saltValue="FLSYLvhwRuVm1D1EJag2WQ==" spinCount="100000" sheet="1" objects="1" scenarios="1" selectLockedCells="1" selectUnlockedCells="1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73F531-1C77-47C3-A793-D0D76253DABD}">
  <dimension ref="A1:O35"/>
  <sheetViews>
    <sheetView workbookViewId="0">
      <selection activeCell="K1" sqref="K1"/>
    </sheetView>
  </sheetViews>
  <sheetFormatPr defaultRowHeight="15" x14ac:dyDescent="0.25"/>
  <cols>
    <col min="1" max="1" width="16.5703125" bestFit="1" customWidth="1"/>
    <col min="2" max="2" width="11.42578125" customWidth="1"/>
    <col min="3" max="3" width="18.28515625" bestFit="1" customWidth="1"/>
    <col min="5" max="5" width="18.85546875" bestFit="1" customWidth="1"/>
    <col min="7" max="7" width="17.7109375" bestFit="1" customWidth="1"/>
    <col min="15" max="15" width="23.42578125" bestFit="1" customWidth="1"/>
  </cols>
  <sheetData>
    <row r="1" spans="1:15" x14ac:dyDescent="0.25">
      <c r="A1" s="12" t="s">
        <v>25</v>
      </c>
      <c r="C1" s="12" t="s">
        <v>14</v>
      </c>
      <c r="E1" s="68" t="s">
        <v>53</v>
      </c>
      <c r="G1" s="68" t="s">
        <v>70</v>
      </c>
      <c r="O1" s="12" t="s">
        <v>27</v>
      </c>
    </row>
    <row r="2" spans="1:15" x14ac:dyDescent="0.25">
      <c r="A2" t="s">
        <v>54</v>
      </c>
      <c r="C2" t="s">
        <v>41</v>
      </c>
      <c r="E2" s="69" t="s">
        <v>7</v>
      </c>
      <c r="G2" s="69" t="s">
        <v>7</v>
      </c>
      <c r="O2" t="s">
        <v>77</v>
      </c>
    </row>
    <row r="3" spans="1:15" x14ac:dyDescent="0.25">
      <c r="A3" t="s">
        <v>85</v>
      </c>
      <c r="C3" t="s">
        <v>42</v>
      </c>
      <c r="E3" s="69" t="s">
        <v>6</v>
      </c>
      <c r="G3" s="73" t="s">
        <v>6</v>
      </c>
      <c r="O3" t="s">
        <v>78</v>
      </c>
    </row>
    <row r="4" spans="1:15" x14ac:dyDescent="0.25">
      <c r="A4" t="s">
        <v>66</v>
      </c>
      <c r="C4" t="s">
        <v>43</v>
      </c>
      <c r="E4" s="69" t="s">
        <v>54</v>
      </c>
      <c r="G4" s="69" t="s">
        <v>71</v>
      </c>
      <c r="O4" t="s">
        <v>79</v>
      </c>
    </row>
    <row r="5" spans="1:15" x14ac:dyDescent="0.25">
      <c r="A5" t="s">
        <v>71</v>
      </c>
      <c r="C5" t="s">
        <v>44</v>
      </c>
      <c r="E5" s="69" t="s">
        <v>55</v>
      </c>
      <c r="G5" s="69" t="s">
        <v>72</v>
      </c>
      <c r="O5" t="s">
        <v>80</v>
      </c>
    </row>
    <row r="6" spans="1:15" x14ac:dyDescent="0.25">
      <c r="A6" t="s">
        <v>18</v>
      </c>
      <c r="C6" t="s">
        <v>45</v>
      </c>
      <c r="E6" s="69" t="s">
        <v>18</v>
      </c>
      <c r="G6" s="69" t="s">
        <v>18</v>
      </c>
      <c r="O6" t="s">
        <v>82</v>
      </c>
    </row>
    <row r="7" spans="1:15" ht="15.75" thickBot="1" x14ac:dyDescent="0.3">
      <c r="A7" t="s">
        <v>19</v>
      </c>
      <c r="C7" t="s">
        <v>46</v>
      </c>
      <c r="E7" s="70" t="s">
        <v>19</v>
      </c>
      <c r="G7" s="70" t="s">
        <v>19</v>
      </c>
      <c r="O7" t="s">
        <v>81</v>
      </c>
    </row>
    <row r="8" spans="1:15" x14ac:dyDescent="0.25">
      <c r="A8" t="s">
        <v>20</v>
      </c>
      <c r="C8" t="s">
        <v>47</v>
      </c>
      <c r="O8" t="s">
        <v>84</v>
      </c>
    </row>
    <row r="9" spans="1:15" ht="15.75" thickBot="1" x14ac:dyDescent="0.3">
      <c r="A9" t="s">
        <v>7</v>
      </c>
      <c r="C9" t="s">
        <v>48</v>
      </c>
      <c r="O9" t="s">
        <v>40</v>
      </c>
    </row>
    <row r="10" spans="1:15" x14ac:dyDescent="0.25">
      <c r="A10" t="s">
        <v>6</v>
      </c>
      <c r="C10" t="s">
        <v>14</v>
      </c>
      <c r="E10" s="68" t="s">
        <v>56</v>
      </c>
      <c r="G10" s="68" t="s">
        <v>73</v>
      </c>
      <c r="O10" t="s">
        <v>71</v>
      </c>
    </row>
    <row r="11" spans="1:15" x14ac:dyDescent="0.25">
      <c r="A11" t="s">
        <v>21</v>
      </c>
      <c r="E11" s="69" t="s">
        <v>21</v>
      </c>
      <c r="G11" s="69" t="s">
        <v>7</v>
      </c>
      <c r="O11" t="s">
        <v>83</v>
      </c>
    </row>
    <row r="12" spans="1:15" x14ac:dyDescent="0.25">
      <c r="A12" t="s">
        <v>22</v>
      </c>
      <c r="E12" s="69" t="s">
        <v>22</v>
      </c>
      <c r="G12" s="69" t="s">
        <v>6</v>
      </c>
      <c r="O12" t="s">
        <v>27</v>
      </c>
    </row>
    <row r="13" spans="1:15" x14ac:dyDescent="0.25">
      <c r="A13" t="s">
        <v>23</v>
      </c>
      <c r="E13" s="69" t="s">
        <v>52</v>
      </c>
      <c r="G13" s="69" t="s">
        <v>54</v>
      </c>
    </row>
    <row r="14" spans="1:15" x14ac:dyDescent="0.25">
      <c r="A14" t="s">
        <v>76</v>
      </c>
      <c r="B14" s="78"/>
      <c r="E14" s="69" t="s">
        <v>50</v>
      </c>
      <c r="G14" s="69" t="s">
        <v>55</v>
      </c>
    </row>
    <row r="15" spans="1:15" x14ac:dyDescent="0.25">
      <c r="A15" t="s">
        <v>57</v>
      </c>
      <c r="E15" s="69" t="s">
        <v>57</v>
      </c>
      <c r="G15" s="69" t="s">
        <v>18</v>
      </c>
    </row>
    <row r="16" spans="1:15" ht="15.75" thickBot="1" x14ac:dyDescent="0.3">
      <c r="A16" t="s">
        <v>62</v>
      </c>
      <c r="E16" s="70" t="s">
        <v>58</v>
      </c>
      <c r="G16" s="70" t="s">
        <v>19</v>
      </c>
    </row>
    <row r="17" spans="1:7" x14ac:dyDescent="0.25">
      <c r="A17" t="s">
        <v>86</v>
      </c>
    </row>
    <row r="18" spans="1:7" ht="15.75" thickBot="1" x14ac:dyDescent="0.3">
      <c r="A18" t="s">
        <v>61</v>
      </c>
    </row>
    <row r="19" spans="1:7" x14ac:dyDescent="0.25">
      <c r="A19" t="s">
        <v>67</v>
      </c>
      <c r="E19" s="68" t="s">
        <v>59</v>
      </c>
      <c r="G19" s="68" t="s">
        <v>74</v>
      </c>
    </row>
    <row r="20" spans="1:7" x14ac:dyDescent="0.25">
      <c r="A20" t="s">
        <v>26</v>
      </c>
      <c r="E20" s="69" t="s">
        <v>23</v>
      </c>
      <c r="G20" s="69" t="s">
        <v>21</v>
      </c>
    </row>
    <row r="21" spans="1:7" x14ac:dyDescent="0.25">
      <c r="A21" t="s">
        <v>37</v>
      </c>
      <c r="E21" s="71" t="s">
        <v>60</v>
      </c>
      <c r="G21" s="69" t="s">
        <v>22</v>
      </c>
    </row>
    <row r="22" spans="1:7" x14ac:dyDescent="0.25">
      <c r="A22" t="s">
        <v>38</v>
      </c>
      <c r="E22" s="69" t="s">
        <v>26</v>
      </c>
      <c r="G22" s="69" t="s">
        <v>60</v>
      </c>
    </row>
    <row r="23" spans="1:7" x14ac:dyDescent="0.25">
      <c r="A23" t="s">
        <v>39</v>
      </c>
      <c r="E23" s="72" t="s">
        <v>61</v>
      </c>
      <c r="G23" s="69" t="s">
        <v>50</v>
      </c>
    </row>
    <row r="24" spans="1:7" ht="15.75" thickBot="1" x14ac:dyDescent="0.3">
      <c r="A24" t="s">
        <v>50</v>
      </c>
      <c r="E24" s="69" t="s">
        <v>62</v>
      </c>
      <c r="G24" s="70" t="s">
        <v>24</v>
      </c>
    </row>
    <row r="25" spans="1:7" x14ac:dyDescent="0.25">
      <c r="A25" t="s">
        <v>51</v>
      </c>
      <c r="E25" s="69" t="s">
        <v>63</v>
      </c>
    </row>
    <row r="26" spans="1:7" ht="15.75" thickBot="1" x14ac:dyDescent="0.3">
      <c r="A26" t="s">
        <v>72</v>
      </c>
      <c r="E26" s="70" t="s">
        <v>64</v>
      </c>
    </row>
    <row r="27" spans="1:7" x14ac:dyDescent="0.25">
      <c r="A27" t="s">
        <v>55</v>
      </c>
      <c r="G27" s="68" t="s">
        <v>75</v>
      </c>
    </row>
    <row r="28" spans="1:7" ht="15.75" thickBot="1" x14ac:dyDescent="0.3">
      <c r="A28" t="s">
        <v>52</v>
      </c>
      <c r="G28" s="69" t="s">
        <v>23</v>
      </c>
    </row>
    <row r="29" spans="1:7" x14ac:dyDescent="0.25">
      <c r="A29" t="s">
        <v>64</v>
      </c>
      <c r="E29" s="68" t="s">
        <v>65</v>
      </c>
      <c r="G29" s="69" t="s">
        <v>76</v>
      </c>
    </row>
    <row r="30" spans="1:7" x14ac:dyDescent="0.25">
      <c r="A30" t="s">
        <v>69</v>
      </c>
      <c r="E30" s="71" t="s">
        <v>66</v>
      </c>
      <c r="G30" s="69" t="s">
        <v>66</v>
      </c>
    </row>
    <row r="31" spans="1:7" x14ac:dyDescent="0.25">
      <c r="A31" t="s">
        <v>8</v>
      </c>
      <c r="E31" s="73" t="s">
        <v>51</v>
      </c>
      <c r="G31" s="69" t="s">
        <v>26</v>
      </c>
    </row>
    <row r="32" spans="1:7" x14ac:dyDescent="0.25">
      <c r="A32" t="s">
        <v>9</v>
      </c>
      <c r="E32" s="69" t="s">
        <v>67</v>
      </c>
      <c r="G32" s="69" t="s">
        <v>51</v>
      </c>
    </row>
    <row r="33" spans="5:7" ht="15.75" thickBot="1" x14ac:dyDescent="0.3">
      <c r="E33" s="69" t="s">
        <v>68</v>
      </c>
      <c r="G33" s="70" t="s">
        <v>20</v>
      </c>
    </row>
    <row r="34" spans="5:7" x14ac:dyDescent="0.25">
      <c r="E34" s="73" t="s">
        <v>20</v>
      </c>
    </row>
    <row r="35" spans="5:7" ht="15.75" thickBot="1" x14ac:dyDescent="0.3">
      <c r="E35" s="74" t="s">
        <v>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Dynamic Score Sheet</vt:lpstr>
      <vt:lpstr>Player Stats</vt:lpstr>
      <vt:lpstr>Venues &amp; Teams - Do no change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Stuart Smith</dc:creator>
  <cp:lastModifiedBy>Stuart Smith</cp:lastModifiedBy>
  <cp:lastPrinted>2025-10-11T14:53:00Z</cp:lastPrinted>
  <dcterms:created xsi:type="dcterms:W3CDTF">2024-09-27T11:01:33Z</dcterms:created>
  <dcterms:modified xsi:type="dcterms:W3CDTF">2025-10-17T16:48:24Z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ad63538-a7d0-4d63-95ef-ceb71aab01ba_Enabled">
    <vt:lpwstr>true</vt:lpwstr>
  </property>
  <property fmtid="{D5CDD505-2E9C-101B-9397-08002B2CF9AE}" pid="3" name="MSIP_Label_5ad63538-a7d0-4d63-95ef-ceb71aab01ba_SetDate">
    <vt:lpwstr>2024-11-17T19:11:54Z</vt:lpwstr>
  </property>
  <property fmtid="{D5CDD505-2E9C-101B-9397-08002B2CF9AE}" pid="4" name="MSIP_Label_5ad63538-a7d0-4d63-95ef-ceb71aab01ba_Method">
    <vt:lpwstr>Standard</vt:lpwstr>
  </property>
  <property fmtid="{D5CDD505-2E9C-101B-9397-08002B2CF9AE}" pid="5" name="MSIP_Label_5ad63538-a7d0-4d63-95ef-ceb71aab01ba_Name">
    <vt:lpwstr>Official</vt:lpwstr>
  </property>
  <property fmtid="{D5CDD505-2E9C-101B-9397-08002B2CF9AE}" pid="6" name="MSIP_Label_5ad63538-a7d0-4d63-95ef-ceb71aab01ba_SiteId">
    <vt:lpwstr>05c525e9-f9e4-4ca2-8c55-e4740272c3bc</vt:lpwstr>
  </property>
  <property fmtid="{D5CDD505-2E9C-101B-9397-08002B2CF9AE}" pid="7" name="MSIP_Label_5ad63538-a7d0-4d63-95ef-ceb71aab01ba_ActionId">
    <vt:lpwstr>4db74031-79be-4440-a777-ab97ee65a33b</vt:lpwstr>
  </property>
  <property fmtid="{D5CDD505-2E9C-101B-9397-08002B2CF9AE}" pid="8" name="MSIP_Label_5ad63538-a7d0-4d63-95ef-ceb71aab01ba_ContentBits">
    <vt:lpwstr>0</vt:lpwstr>
  </property>
</Properties>
</file>