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1Stuart\Badminton\TWBL\Website\Website Docs\2025-26 Season\"/>
    </mc:Choice>
  </mc:AlternateContent>
  <xr:revisionPtr revIDLastSave="0" documentId="8_{D4CC8F2A-9F31-4012-A9C5-827A14E67CA3}" xr6:coauthVersionLast="47" xr6:coauthVersionMax="47" xr10:uidLastSave="{00000000-0000-0000-0000-000000000000}"/>
  <bookViews>
    <workbookView xWindow="-120" yWindow="-120" windowWidth="29040" windowHeight="15840" xr2:uid="{C0142AC3-EC09-4B4A-AC40-92D3A978CAE4}"/>
  </bookViews>
  <sheets>
    <sheet name="Scorecard" sheetId="1" r:id="rId1"/>
    <sheet name="Match Stats" sheetId="2" state="hidden" r:id="rId2"/>
    <sheet name="Venue, Division" sheetId="3" state="hidden" r:id="rId3"/>
  </sheets>
  <definedNames>
    <definedName name="_xlnm.Print_Area" localSheetId="0">Scorecard!$A$1:$H$38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2" l="1"/>
  <c r="H8" i="2"/>
  <c r="H7" i="2"/>
  <c r="H6" i="2"/>
  <c r="H5" i="2"/>
  <c r="H4" i="2"/>
  <c r="H3" i="2"/>
  <c r="H2" i="2"/>
  <c r="H31" i="1" l="1" a="1"/>
  <c r="H31" i="1" s="1"/>
  <c r="E31" i="1" a="1"/>
  <c r="E31" i="1" s="1"/>
  <c r="B31" i="1" a="1"/>
  <c r="B31" i="1" s="1"/>
  <c r="H22" i="1" a="1"/>
  <c r="H22" i="1" s="1"/>
  <c r="E22" i="1" a="1"/>
  <c r="E22" i="1" s="1"/>
  <c r="B22" i="1" a="1"/>
  <c r="B22" i="1" s="1"/>
  <c r="E34" i="1"/>
  <c r="E33" i="1"/>
  <c r="H27" i="1" l="1"/>
  <c r="I9" i="2" l="1"/>
  <c r="I8" i="2"/>
  <c r="I7" i="2"/>
  <c r="I2" i="2"/>
  <c r="I6" i="2"/>
  <c r="I5" i="2"/>
  <c r="I4" i="2"/>
  <c r="H25" i="1"/>
  <c r="G9" i="1"/>
  <c r="A9" i="1"/>
  <c r="I3" i="2"/>
  <c r="K5" i="2"/>
  <c r="K4" i="2"/>
  <c r="K3" i="2"/>
  <c r="K2" i="2"/>
  <c r="K9" i="2"/>
  <c r="K8" i="2"/>
  <c r="K7" i="2"/>
  <c r="J3" i="2"/>
  <c r="K6" i="2"/>
  <c r="J9" i="2"/>
  <c r="M9" i="2" s="1"/>
  <c r="J8" i="2"/>
  <c r="M8" i="2" s="1"/>
  <c r="J7" i="2"/>
  <c r="J6" i="2"/>
  <c r="J5" i="2"/>
  <c r="J4" i="2"/>
  <c r="J2" i="2"/>
  <c r="L9" i="2"/>
  <c r="L8" i="2"/>
  <c r="L7" i="2"/>
  <c r="L6" i="2"/>
  <c r="L5" i="2"/>
  <c r="L4" i="2"/>
  <c r="L3" i="2"/>
  <c r="L2" i="2"/>
  <c r="E5" i="2"/>
  <c r="E4" i="2"/>
  <c r="E3" i="2"/>
  <c r="E2" i="2"/>
  <c r="D9" i="2"/>
  <c r="D8" i="2"/>
  <c r="D7" i="2"/>
  <c r="D6" i="2"/>
  <c r="D5" i="2"/>
  <c r="D4" i="2"/>
  <c r="D3" i="2"/>
  <c r="D2" i="2"/>
  <c r="C9" i="2"/>
  <c r="C8" i="2"/>
  <c r="C7" i="2"/>
  <c r="C6" i="2"/>
  <c r="C5" i="2"/>
  <c r="C4" i="2"/>
  <c r="C3" i="2"/>
  <c r="C2" i="2"/>
  <c r="B3" i="2"/>
  <c r="B4" i="2"/>
  <c r="B5" i="2"/>
  <c r="B6" i="2"/>
  <c r="B7" i="2"/>
  <c r="B8" i="2"/>
  <c r="B9" i="2"/>
  <c r="B2" i="2"/>
  <c r="A3" i="2"/>
  <c r="A4" i="2"/>
  <c r="A5" i="2"/>
  <c r="A6" i="2"/>
  <c r="A7" i="2"/>
  <c r="A8" i="2"/>
  <c r="A9" i="2"/>
  <c r="A2" i="2"/>
  <c r="H26" i="1"/>
  <c r="E27" i="1"/>
  <c r="E26" i="1"/>
  <c r="B27" i="1"/>
  <c r="B26" i="1"/>
  <c r="H18" i="1"/>
  <c r="H17" i="1"/>
  <c r="E18" i="1"/>
  <c r="E17" i="1"/>
  <c r="B18" i="1"/>
  <c r="B17" i="1"/>
  <c r="M7" i="2" l="1"/>
  <c r="N3" i="2"/>
  <c r="N4" i="2"/>
  <c r="M6" i="2"/>
  <c r="N5" i="2"/>
  <c r="N8" i="2"/>
  <c r="O8" i="2" s="1"/>
  <c r="N9" i="2"/>
  <c r="O9" i="2" s="1"/>
  <c r="M4" i="2"/>
  <c r="O4" i="2" s="1"/>
  <c r="M5" i="2"/>
  <c r="O5" i="2" s="1"/>
  <c r="N2" i="2"/>
  <c r="N6" i="2"/>
  <c r="O6" i="2" s="1"/>
  <c r="N7" i="2"/>
  <c r="O7" i="2" s="1"/>
  <c r="M3" i="2"/>
  <c r="O3" i="2" s="1"/>
  <c r="M2" i="2"/>
  <c r="E16" i="1"/>
  <c r="B25" i="1"/>
  <c r="B16" i="1"/>
  <c r="H16" i="1"/>
  <c r="E25" i="1"/>
  <c r="A16" i="1"/>
  <c r="A25" i="1"/>
  <c r="G16" i="1"/>
  <c r="C25" i="1"/>
  <c r="C16" i="1"/>
  <c r="G25" i="1"/>
  <c r="E9" i="2"/>
  <c r="E8" i="2"/>
  <c r="E7" i="2"/>
  <c r="E6" i="2"/>
  <c r="G27" i="1"/>
  <c r="G26" i="1"/>
  <c r="C27" i="1"/>
  <c r="C26" i="1"/>
  <c r="A27" i="1"/>
  <c r="A26" i="1"/>
  <c r="G18" i="1"/>
  <c r="G17" i="1"/>
  <c r="C18" i="1"/>
  <c r="C17" i="1"/>
  <c r="A18" i="1"/>
  <c r="A17" i="1"/>
  <c r="O2" i="2" l="1"/>
  <c r="G34" i="1"/>
  <c r="G33" i="1"/>
  <c r="F9" i="2"/>
  <c r="G2" i="2"/>
  <c r="F5" i="2"/>
  <c r="G8" i="2"/>
  <c r="G4" i="2"/>
  <c r="G5" i="2"/>
  <c r="G9" i="2"/>
  <c r="F8" i="2"/>
  <c r="F4" i="2"/>
  <c r="F2" i="2"/>
  <c r="G6" i="2"/>
  <c r="G7" i="2"/>
  <c r="F6" i="2"/>
  <c r="F3" i="2"/>
  <c r="F7" i="2"/>
  <c r="G3" i="2"/>
  <c r="B3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<sst xmlns="http://schemas.openxmlformats.org/spreadsheetml/2006/main" count="134" uniqueCount="76">
  <si>
    <t>Player 1</t>
  </si>
  <si>
    <t>Player 2</t>
  </si>
  <si>
    <t>Player 3</t>
  </si>
  <si>
    <t>Player 4</t>
  </si>
  <si>
    <t>Game 1</t>
  </si>
  <si>
    <t>Game 2</t>
  </si>
  <si>
    <t>Game 3</t>
  </si>
  <si>
    <t>Won By:</t>
  </si>
  <si>
    <t>Game 4</t>
  </si>
  <si>
    <t>Game 5</t>
  </si>
  <si>
    <t>Game 6</t>
  </si>
  <si>
    <t>Please ensure all details are correct and that both team captains agree everything.</t>
  </si>
  <si>
    <t xml:space="preserve">     Please ensure everything is done within 72 hours of the match date.</t>
  </si>
  <si>
    <t>TUNBRIDGE WELLS BADMINTON LEAGUE SCORECARD</t>
  </si>
  <si>
    <r>
      <t>Home team produces the card and inputs the details</t>
    </r>
    <r>
      <rPr>
        <i/>
        <sz val="8"/>
        <color rgb="FFFF0000"/>
        <rFont val="Arial"/>
        <family val="2"/>
      </rPr>
      <t xml:space="preserve"> (excel only)</t>
    </r>
    <r>
      <rPr>
        <i/>
        <sz val="8"/>
        <rFont val="Arial"/>
        <family val="2"/>
      </rPr>
      <t xml:space="preserve"> and sends a copy email to  </t>
    </r>
    <r>
      <rPr>
        <b/>
        <i/>
        <sz val="8"/>
        <rFont val="Arial"/>
        <family val="2"/>
      </rPr>
      <t>scorecards@twbl.co.uk</t>
    </r>
  </si>
  <si>
    <t>Handicap</t>
  </si>
  <si>
    <t>BC</t>
  </si>
  <si>
    <t>VS</t>
  </si>
  <si>
    <t>Division</t>
  </si>
  <si>
    <t>Date</t>
  </si>
  <si>
    <t>Player</t>
  </si>
  <si>
    <t>Team</t>
  </si>
  <si>
    <t>Rubbers Played</t>
  </si>
  <si>
    <t>Rubbers Won</t>
  </si>
  <si>
    <t>Games Played</t>
  </si>
  <si>
    <t>Games Won</t>
  </si>
  <si>
    <t>Points Won</t>
  </si>
  <si>
    <t>Points Lost</t>
  </si>
  <si>
    <t>Opponent</t>
  </si>
  <si>
    <t>League</t>
  </si>
  <si>
    <t>Venue</t>
  </si>
  <si>
    <t xml:space="preserve">Date </t>
  </si>
  <si>
    <t>Wadhurst</t>
  </si>
  <si>
    <t>St Johns</t>
  </si>
  <si>
    <t>Hildenborough</t>
  </si>
  <si>
    <t>Angel Centre</t>
  </si>
  <si>
    <t>Langton Green</t>
  </si>
  <si>
    <t>Trident</t>
  </si>
  <si>
    <t>Divisions</t>
  </si>
  <si>
    <t>Ladies' 4s  Premier</t>
  </si>
  <si>
    <t>Westborough</t>
  </si>
  <si>
    <t>Open 4s  Premier</t>
  </si>
  <si>
    <t>Angel Centre A</t>
  </si>
  <si>
    <t>Open 4s  Upper First</t>
  </si>
  <si>
    <t>Angel Centre B</t>
  </si>
  <si>
    <t>Sevenoaks</t>
  </si>
  <si>
    <t>St John's</t>
  </si>
  <si>
    <t>Masters' 50+  Premier</t>
  </si>
  <si>
    <t>AIT</t>
  </si>
  <si>
    <t>Combi 4s  Premier</t>
  </si>
  <si>
    <t>Ladies 4's Premier</t>
  </si>
  <si>
    <t>Open 4s Premier</t>
  </si>
  <si>
    <t>Open 4's Upper First</t>
  </si>
  <si>
    <t>Masters Premier</t>
  </si>
  <si>
    <t>Combi 4's Premier</t>
  </si>
  <si>
    <t xml:space="preserve">AIT </t>
  </si>
  <si>
    <t>Home</t>
  </si>
  <si>
    <t>Away</t>
  </si>
  <si>
    <t>Uplands Sport Centre</t>
  </si>
  <si>
    <t>RESULT :</t>
  </si>
  <si>
    <t>Mascalls Academy</t>
  </si>
  <si>
    <t>LG Village Hall</t>
  </si>
  <si>
    <t>WoK Annexe School</t>
  </si>
  <si>
    <t>Holmewood House</t>
  </si>
  <si>
    <t>St Augustine Academy</t>
  </si>
  <si>
    <t>Average Won Points</t>
  </si>
  <si>
    <t>Average Lost Points</t>
  </si>
  <si>
    <t>Difference</t>
  </si>
  <si>
    <t xml:space="preserve">TW Boys Grammer </t>
  </si>
  <si>
    <t>Walthemstow Hall</t>
  </si>
  <si>
    <t>Bramblewood</t>
  </si>
  <si>
    <t>Brambletye School</t>
  </si>
  <si>
    <t xml:space="preserve">Player 1  </t>
  </si>
  <si>
    <t xml:space="preserve">Player 2 </t>
  </si>
  <si>
    <t xml:space="preserve">Player 3 </t>
  </si>
  <si>
    <t xml:space="preserve">Player 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</si>
</sst>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u/>
      <sz val="16"/>
      <name val="Verdana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i/>
      <sz val="8"/>
      <name val="Arial"/>
      <family val="2"/>
    </font>
    <font>
      <i/>
      <sz val="8"/>
      <color rgb="FFFF0000"/>
      <name val="Arial"/>
      <family val="2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7" tint="0.79998168889431442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0" xfId="0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Alignment="1">
      <alignment horizontal="center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right" vertical="center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 applyProtection="1">
      <alignment horizontal="center" vertical="center"/>
      <protection locked="0"/>
    </xf>
    <xf numFmtId="0" fontId="3" fillId="0" borderId="18" xfId="0" applyFont="1" applyBorder="1" applyAlignment="1">
      <alignment horizontal="center" vertical="center"/>
    </xf>
    <xf numFmtId="15" fontId="3" fillId="0" borderId="13" xfId="0" applyNumberFormat="1" applyFont="1" applyBorder="1" applyAlignment="1">
      <alignment horizontal="center" vertical="center"/>
    </xf>
    <xf numFmtId="0" fontId="3" fillId="0" borderId="2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8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15" fontId="4" fillId="0" borderId="1" xfId="0" applyNumberFormat="1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 applyProtection="1">
      <alignment horizontal="center" vertical="center"/>
      <protection locked="0"/>
    </xf>
    <xf numFmtId="0" fontId="9" fillId="2" borderId="33" xfId="0" applyFont="1" applyFill="1" applyBorder="1"/>
    <xf numFmtId="0" fontId="9" fillId="2" borderId="34" xfId="0" applyFont="1" applyFill="1" applyBorder="1"/>
    <xf numFmtId="0" fontId="9" fillId="2" borderId="0" xfId="0" applyFont="1" applyFill="1"/>
    <xf numFmtId="14" fontId="0" fillId="0" borderId="0" xfId="0" applyNumberFormat="1"/>
    <xf numFmtId="49" fontId="0" fillId="0" borderId="0" xfId="0" applyNumberFormat="1"/>
    <xf numFmtId="49" fontId="0" fillId="0" borderId="0" xfId="0" applyNumberFormat="1" applyAlignment="1">
      <alignment horizontal="right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24" xfId="0" applyFont="1" applyBorder="1" applyAlignment="1">
      <alignment vertical="center"/>
    </xf>
    <xf numFmtId="0" fontId="3" fillId="0" borderId="25" xfId="0" applyFont="1" applyBorder="1" applyAlignment="1">
      <alignment horizontal="center" vertical="center"/>
    </xf>
    <xf numFmtId="0" fontId="4" fillId="3" borderId="35" xfId="0" applyFont="1" applyFill="1" applyBorder="1"/>
    <xf numFmtId="0" fontId="3" fillId="0" borderId="36" xfId="0" applyFont="1" applyBorder="1"/>
    <xf numFmtId="0" fontId="3" fillId="0" borderId="37" xfId="0" applyFont="1" applyBorder="1"/>
    <xf numFmtId="0" fontId="0" fillId="0" borderId="38" xfId="0" applyBorder="1"/>
    <xf numFmtId="14" fontId="3" fillId="0" borderId="38" xfId="0" applyNumberFormat="1" applyFont="1" applyBorder="1"/>
    <xf numFmtId="0" fontId="3" fillId="0" borderId="38" xfId="0" applyFont="1" applyBorder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0" fillId="0" borderId="0" xfId="0" applyFont="1"/>
    <xf numFmtId="0" fontId="5" fillId="0" borderId="18" xfId="0" applyFont="1" applyBorder="1" applyAlignment="1">
      <alignment horizontal="left" vertical="center"/>
    </xf>
    <xf numFmtId="0" fontId="5" fillId="0" borderId="27" xfId="0" applyFont="1" applyBorder="1" applyAlignment="1">
      <alignment horizontal="left" vertical="center"/>
    </xf>
    <xf numFmtId="49" fontId="5" fillId="0" borderId="13" xfId="0" applyNumberFormat="1" applyFont="1" applyBorder="1" applyAlignment="1">
      <alignment horizontal="left" vertical="center"/>
    </xf>
    <xf numFmtId="49" fontId="5" fillId="0" borderId="14" xfId="0" applyNumberFormat="1" applyFont="1" applyBorder="1" applyAlignment="1">
      <alignment horizontal="left" vertical="center"/>
    </xf>
    <xf numFmtId="164" fontId="0" fillId="0" borderId="0" xfId="0" applyNumberFormat="1"/>
    <xf numFmtId="0" fontId="0" fillId="0" borderId="36" xfId="0" applyBorder="1"/>
    <xf numFmtId="15" fontId="4" fillId="0" borderId="1" xfId="0" applyNumberFormat="1" applyFont="1" applyBorder="1" applyAlignment="1">
      <alignment horizontal="center"/>
    </xf>
    <xf numFmtId="15" fontId="4" fillId="0" borderId="3" xfId="0" applyNumberFormat="1" applyFont="1" applyBorder="1" applyAlignment="1">
      <alignment horizontal="center"/>
    </xf>
    <xf numFmtId="1" fontId="4" fillId="0" borderId="7" xfId="0" applyNumberFormat="1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0" fontId="4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15" fontId="3" fillId="0" borderId="12" xfId="0" applyNumberFormat="1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4" xfId="0" applyFont="1" applyBorder="1" applyAlignment="1">
      <alignment horizontal="left" vertical="center"/>
    </xf>
    <xf numFmtId="0" fontId="3" fillId="0" borderId="26" xfId="0" applyFont="1" applyBorder="1" applyAlignment="1">
      <alignment horizontal="left" vertical="center"/>
    </xf>
    <xf numFmtId="0" fontId="3" fillId="0" borderId="26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3" fillId="0" borderId="9" xfId="0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>
      <alignment horizontal="center" vertical="center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24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49" fontId="5" fillId="0" borderId="26" xfId="0" applyNumberFormat="1" applyFont="1" applyBorder="1" applyAlignment="1">
      <alignment horizontal="left" vertical="center"/>
    </xf>
    <xf numFmtId="0" fontId="5" fillId="0" borderId="25" xfId="0" applyFont="1" applyBorder="1" applyAlignment="1">
      <alignment horizontal="left" vertical="center"/>
    </xf>
    <xf numFmtId="49" fontId="5" fillId="0" borderId="12" xfId="0" applyNumberFormat="1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9" xfId="0" applyFont="1" applyBorder="1" applyAlignment="1">
      <alignment horizontal="left" vertical="center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 applyProtection="1">
      <alignment horizontal="center" vertical="center"/>
      <protection locked="0"/>
    </xf>
    <xf numFmtId="49" fontId="3" fillId="0" borderId="4" xfId="0" applyNumberFormat="1" applyFont="1" applyBorder="1" applyAlignment="1" applyProtection="1">
      <alignment horizontal="center" vertical="center"/>
      <protection locked="0"/>
    </xf>
    <xf numFmtId="49" fontId="3" fillId="0" borderId="6" xfId="0" applyNumberFormat="1" applyFont="1" applyBorder="1" applyAlignment="1" applyProtection="1">
      <alignment horizontal="center" vertical="center"/>
      <protection locked="0"/>
    </xf>
    <xf numFmtId="49" fontId="3" fillId="0" borderId="11" xfId="0" applyNumberFormat="1" applyFont="1" applyBorder="1" applyAlignment="1" applyProtection="1">
      <alignment horizontal="center" vertical="center"/>
      <protection locked="0"/>
    </xf>
    <xf numFmtId="49" fontId="3" fillId="0" borderId="13" xfId="0" applyNumberFormat="1" applyFont="1" applyBorder="1" applyAlignment="1" applyProtection="1">
      <alignment horizontal="center" vertical="center"/>
      <protection locked="0"/>
    </xf>
    <xf numFmtId="49" fontId="3" fillId="0" borderId="24" xfId="0" applyNumberFormat="1" applyFont="1" applyBorder="1" applyAlignment="1" applyProtection="1">
      <alignment horizontal="center" vertical="center"/>
      <protection locked="0"/>
    </xf>
    <xf numFmtId="49" fontId="3" fillId="0" borderId="25" xfId="0" applyNumberFormat="1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303A5-ED91-4EF8-AD18-6DEEFCA33ABB}">
  <sheetPr>
    <pageSetUpPr fitToPage="1"/>
  </sheetPr>
  <dimension ref="A1:P50"/>
  <sheetViews>
    <sheetView tabSelected="1" zoomScaleNormal="100" workbookViewId="0">
      <selection sqref="A1:H1"/>
    </sheetView>
  </sheetViews>
  <sheetFormatPr defaultRowHeight="15" x14ac:dyDescent="0.25"/>
  <cols>
    <col min="1" max="1" width="22.28515625" customWidth="1"/>
    <col min="2" max="2" width="24" customWidth="1"/>
    <col min="3" max="3" width="9.5703125" customWidth="1"/>
    <col min="6" max="6" width="9.42578125" customWidth="1"/>
    <col min="7" max="7" width="21" customWidth="1"/>
    <col min="8" max="8" width="20.85546875" customWidth="1"/>
  </cols>
  <sheetData>
    <row r="1" spans="1:11" ht="23.25" customHeight="1" x14ac:dyDescent="0.25">
      <c r="A1" s="65" t="s">
        <v>13</v>
      </c>
      <c r="B1" s="65"/>
      <c r="C1" s="65"/>
      <c r="D1" s="65"/>
      <c r="E1" s="65"/>
      <c r="F1" s="65"/>
      <c r="G1" s="65"/>
      <c r="H1" s="65"/>
      <c r="I1" s="1"/>
      <c r="J1" s="1"/>
      <c r="K1" s="1"/>
    </row>
    <row r="2" spans="1:11" ht="15.75" thickBot="1" x14ac:dyDescent="0.3">
      <c r="A2" s="2"/>
      <c r="B2" s="2"/>
      <c r="C2" s="2"/>
      <c r="D2" s="2"/>
      <c r="E2" s="2"/>
      <c r="F2" s="2"/>
      <c r="G2" s="2"/>
      <c r="H2" s="2"/>
      <c r="I2" s="1"/>
      <c r="J2" s="1"/>
      <c r="K2" s="1"/>
    </row>
    <row r="3" spans="1:11" ht="15.75" thickBot="1" x14ac:dyDescent="0.3">
      <c r="A3" s="68" t="s">
        <v>56</v>
      </c>
      <c r="B3" s="69"/>
      <c r="C3" t="s">
        <v>16</v>
      </c>
      <c r="D3" s="70" t="s">
        <v>17</v>
      </c>
      <c r="E3" s="70"/>
      <c r="F3" s="70"/>
      <c r="G3" s="66" t="s">
        <v>57</v>
      </c>
      <c r="H3" s="67"/>
      <c r="I3" s="1" t="s">
        <v>16</v>
      </c>
      <c r="J3" s="1"/>
      <c r="K3" s="1"/>
    </row>
    <row r="4" spans="1:11" ht="15.75" thickBot="1" x14ac:dyDescent="0.3">
      <c r="A4" s="4"/>
      <c r="B4" s="4"/>
      <c r="C4" s="4"/>
      <c r="D4" s="5"/>
      <c r="E4" s="5"/>
      <c r="F4" s="6"/>
      <c r="G4" s="7"/>
      <c r="H4" s="2"/>
      <c r="I4" s="1"/>
      <c r="J4" s="1"/>
      <c r="K4" s="1"/>
    </row>
    <row r="5" spans="1:11" ht="15.75" thickBot="1" x14ac:dyDescent="0.3">
      <c r="A5" s="48" t="s">
        <v>18</v>
      </c>
      <c r="B5" s="42"/>
      <c r="G5" s="48" t="s">
        <v>31</v>
      </c>
      <c r="H5" s="43"/>
      <c r="I5" s="1"/>
      <c r="J5" s="1"/>
      <c r="K5" s="1"/>
    </row>
    <row r="6" spans="1:11" ht="15.75" thickBot="1" x14ac:dyDescent="0.3">
      <c r="A6" s="2"/>
      <c r="B6" s="4"/>
      <c r="C6" s="4"/>
      <c r="D6" s="5"/>
      <c r="E6" s="5"/>
      <c r="F6" s="2"/>
      <c r="G6" s="2"/>
      <c r="H6" s="2"/>
      <c r="I6" s="1"/>
      <c r="J6" s="1"/>
      <c r="K6" s="1"/>
    </row>
    <row r="7" spans="1:11" ht="15.75" thickBot="1" x14ac:dyDescent="0.3">
      <c r="A7" s="48" t="s">
        <v>29</v>
      </c>
      <c r="B7" s="42"/>
      <c r="G7" s="48" t="s">
        <v>30</v>
      </c>
      <c r="H7" s="44"/>
      <c r="I7" s="1"/>
      <c r="J7" s="1"/>
      <c r="K7" s="1"/>
    </row>
    <row r="8" spans="1:11" ht="15.75" thickBot="1" x14ac:dyDescent="0.3">
      <c r="A8" s="2"/>
      <c r="B8" s="8"/>
      <c r="C8" s="8"/>
      <c r="D8" s="5"/>
      <c r="E8" s="5"/>
      <c r="F8" s="2"/>
      <c r="G8" s="2"/>
      <c r="H8" s="2"/>
      <c r="I8" s="1"/>
      <c r="J8" s="1"/>
      <c r="K8" s="1"/>
    </row>
    <row r="9" spans="1:11" ht="15.75" thickBot="1" x14ac:dyDescent="0.3">
      <c r="A9" s="61" t="str">
        <f>A3</f>
        <v>Home</v>
      </c>
      <c r="B9" s="62"/>
      <c r="C9" s="24" t="s">
        <v>15</v>
      </c>
      <c r="D9" s="6"/>
      <c r="E9" s="6"/>
      <c r="F9" s="23" t="s">
        <v>15</v>
      </c>
      <c r="G9" s="57" t="str">
        <f>G3</f>
        <v>Away</v>
      </c>
      <c r="H9" s="58"/>
      <c r="I9" s="1"/>
      <c r="J9" s="1"/>
      <c r="K9" s="1"/>
    </row>
    <row r="10" spans="1:11" x14ac:dyDescent="0.25">
      <c r="A10" s="99" t="s">
        <v>72</v>
      </c>
      <c r="B10" s="100"/>
      <c r="C10" s="34"/>
      <c r="D10" s="59" t="s">
        <v>0</v>
      </c>
      <c r="E10" s="60"/>
      <c r="F10" s="25"/>
      <c r="G10" s="104" t="s">
        <v>72</v>
      </c>
      <c r="H10" s="105"/>
      <c r="I10" s="1"/>
      <c r="J10" s="1"/>
      <c r="K10" s="1"/>
    </row>
    <row r="11" spans="1:11" x14ac:dyDescent="0.25">
      <c r="A11" s="101" t="s">
        <v>73</v>
      </c>
      <c r="B11" s="87"/>
      <c r="C11" s="35"/>
      <c r="D11" s="59" t="s">
        <v>1</v>
      </c>
      <c r="E11" s="60"/>
      <c r="F11" s="26"/>
      <c r="G11" s="106" t="s">
        <v>73</v>
      </c>
      <c r="H11" s="107"/>
      <c r="I11" s="1"/>
      <c r="J11" s="1"/>
      <c r="K11" s="1"/>
    </row>
    <row r="12" spans="1:11" x14ac:dyDescent="0.25">
      <c r="A12" s="101" t="s">
        <v>74</v>
      </c>
      <c r="B12" s="87"/>
      <c r="C12" s="35"/>
      <c r="D12" s="59" t="s">
        <v>2</v>
      </c>
      <c r="E12" s="60"/>
      <c r="F12" s="26"/>
      <c r="G12" s="106" t="s">
        <v>74</v>
      </c>
      <c r="H12" s="107"/>
      <c r="I12" s="1"/>
      <c r="J12" s="1"/>
      <c r="K12" s="1"/>
    </row>
    <row r="13" spans="1:11" ht="15.75" thickBot="1" x14ac:dyDescent="0.3">
      <c r="A13" s="102" t="s">
        <v>75</v>
      </c>
      <c r="B13" s="103"/>
      <c r="C13" s="36"/>
      <c r="D13" s="63" t="s">
        <v>3</v>
      </c>
      <c r="E13" s="64"/>
      <c r="F13" s="27"/>
      <c r="G13" s="108" t="s">
        <v>75</v>
      </c>
      <c r="H13" s="109"/>
      <c r="I13" s="1"/>
      <c r="J13" s="1"/>
      <c r="K13" s="1"/>
    </row>
    <row r="14" spans="1:11" ht="15.75" thickBot="1" x14ac:dyDescent="0.3">
      <c r="A14" s="9"/>
      <c r="B14" s="10"/>
      <c r="C14" s="10"/>
      <c r="D14" s="10"/>
      <c r="E14" s="10"/>
      <c r="F14" s="11"/>
      <c r="G14" s="6"/>
      <c r="H14" s="6"/>
      <c r="I14" s="1"/>
      <c r="J14" s="1"/>
      <c r="K14" s="1"/>
    </row>
    <row r="15" spans="1:11" x14ac:dyDescent="0.25">
      <c r="A15" s="71" t="s">
        <v>4</v>
      </c>
      <c r="B15" s="72"/>
      <c r="C15" s="73" t="s">
        <v>5</v>
      </c>
      <c r="D15" s="74"/>
      <c r="E15" s="74"/>
      <c r="F15" s="74"/>
      <c r="G15" s="71" t="s">
        <v>6</v>
      </c>
      <c r="H15" s="72"/>
      <c r="I15" s="1"/>
      <c r="J15" s="1"/>
      <c r="K15" s="1"/>
    </row>
    <row r="16" spans="1:11" x14ac:dyDescent="0.25">
      <c r="A16" s="12" t="str">
        <f>A9</f>
        <v>Home</v>
      </c>
      <c r="B16" s="13" t="str">
        <f>G9</f>
        <v>Away</v>
      </c>
      <c r="C16" s="75" t="str">
        <f>A9</f>
        <v>Home</v>
      </c>
      <c r="D16" s="76"/>
      <c r="E16" s="75" t="str">
        <f>G9</f>
        <v>Away</v>
      </c>
      <c r="F16" s="77"/>
      <c r="G16" s="12" t="str">
        <f>A9</f>
        <v>Home</v>
      </c>
      <c r="H16" s="13" t="str">
        <f>G9</f>
        <v>Away</v>
      </c>
      <c r="I16" s="1"/>
      <c r="J16" s="1"/>
      <c r="K16" s="1"/>
    </row>
    <row r="17" spans="1:16" x14ac:dyDescent="0.25">
      <c r="A17" s="51" t="str">
        <f>A10</f>
        <v xml:space="preserve">Player 1  </v>
      </c>
      <c r="B17" s="53" t="str">
        <f>G10</f>
        <v xml:space="preserve">Player 1  </v>
      </c>
      <c r="C17" s="97" t="str">
        <f>A12</f>
        <v xml:space="preserve">Player 3 </v>
      </c>
      <c r="D17" s="98"/>
      <c r="E17" s="95" t="str">
        <f>G12</f>
        <v xml:space="preserve">Player 3 </v>
      </c>
      <c r="F17" s="96"/>
      <c r="G17" s="51" t="str">
        <f>A10</f>
        <v xml:space="preserve">Player 1  </v>
      </c>
      <c r="H17" s="53" t="str">
        <f>G10</f>
        <v xml:space="preserve">Player 1  </v>
      </c>
      <c r="I17" s="1"/>
      <c r="J17" s="1"/>
      <c r="K17" s="1"/>
    </row>
    <row r="18" spans="1:16" ht="15.75" thickBot="1" x14ac:dyDescent="0.3">
      <c r="A18" s="52" t="str">
        <f>A11</f>
        <v xml:space="preserve">Player 2 </v>
      </c>
      <c r="B18" s="54" t="str">
        <f>G11</f>
        <v xml:space="preserve">Player 2 </v>
      </c>
      <c r="C18" s="91" t="str">
        <f>A13</f>
        <v xml:space="preserve">Player 4 </v>
      </c>
      <c r="D18" s="92"/>
      <c r="E18" s="93" t="str">
        <f>G13</f>
        <v xml:space="preserve">Player 4 </v>
      </c>
      <c r="F18" s="94"/>
      <c r="G18" s="52" t="str">
        <f>A12</f>
        <v xml:space="preserve">Player 3 </v>
      </c>
      <c r="H18" s="54" t="str">
        <f>G12</f>
        <v xml:space="preserve">Player 3 </v>
      </c>
      <c r="I18" s="1"/>
      <c r="J18" s="1"/>
      <c r="K18" s="1"/>
    </row>
    <row r="19" spans="1:16" x14ac:dyDescent="0.25">
      <c r="A19" s="14"/>
      <c r="B19" s="15"/>
      <c r="C19" s="83"/>
      <c r="D19" s="84"/>
      <c r="E19" s="85"/>
      <c r="F19" s="86"/>
      <c r="G19" s="14"/>
      <c r="H19" s="15"/>
      <c r="I19" s="1"/>
      <c r="J19" s="1"/>
      <c r="K19" s="1"/>
    </row>
    <row r="20" spans="1:16" x14ac:dyDescent="0.25">
      <c r="A20" s="16"/>
      <c r="B20" s="17"/>
      <c r="C20" s="87"/>
      <c r="D20" s="76"/>
      <c r="E20" s="88"/>
      <c r="F20" s="77"/>
      <c r="G20" s="16"/>
      <c r="H20" s="17"/>
      <c r="I20" s="1"/>
      <c r="J20" s="1"/>
      <c r="K20" s="1"/>
    </row>
    <row r="21" spans="1:16" x14ac:dyDescent="0.25">
      <c r="A21" s="16"/>
      <c r="B21" s="17"/>
      <c r="C21" s="87"/>
      <c r="D21" s="76"/>
      <c r="E21" s="88"/>
      <c r="F21" s="77"/>
      <c r="G21" s="16"/>
      <c r="H21" s="17"/>
      <c r="I21" s="1"/>
      <c r="J21" s="1"/>
      <c r="K21" s="1"/>
    </row>
    <row r="22" spans="1:16" ht="15.75" thickBot="1" x14ac:dyDescent="0.3">
      <c r="A22" s="37" t="s">
        <v>7</v>
      </c>
      <c r="B22" s="38" t="str" cm="1">
        <f t="array" ref="B22">IF(SUMPRODUCT((A19:A21&gt;B19:B21)*1) &gt;= 2, A9, IF(SUMPRODUCT((B19:B21&gt;A19:A21)*1) &gt;= 2, G9, "-"))</f>
        <v>-</v>
      </c>
      <c r="C22" s="78" t="s">
        <v>7</v>
      </c>
      <c r="D22" s="79"/>
      <c r="E22" s="80" t="str" cm="1">
        <f t="array" ref="E22">IF(SUMPRODUCT((C19:D21&gt;E19:F21)*1) &gt;= 2, A9, IF(SUMPRODUCT((E19:F21&gt;C19:D21)*1) &gt;= 2, G9, "-"))</f>
        <v>-</v>
      </c>
      <c r="F22" s="81"/>
      <c r="G22" s="37" t="s">
        <v>7</v>
      </c>
      <c r="H22" s="38" t="str" cm="1">
        <f t="array" ref="H22">IF(SUMPRODUCT((G19:G21&gt;H19:H21)*1) &gt;= 2, A9, IF(SUMPRODUCT((H19:H21&gt;G19:G21)*1) &gt;= 2, G9, "-"))</f>
        <v>-</v>
      </c>
      <c r="I22" s="1"/>
      <c r="J22" s="1"/>
      <c r="K22" s="1"/>
      <c r="M22" s="20"/>
      <c r="N22" s="20"/>
      <c r="O22" s="20"/>
      <c r="P22" s="20"/>
    </row>
    <row r="23" spans="1:16" ht="15.75" thickBot="1" x14ac:dyDescent="0.3">
      <c r="A23" s="18"/>
      <c r="B23" s="10"/>
      <c r="C23" s="10"/>
      <c r="D23" s="10"/>
      <c r="E23" s="10"/>
      <c r="F23" s="10"/>
      <c r="G23" s="18"/>
      <c r="H23" s="10"/>
      <c r="I23" s="1"/>
      <c r="J23" s="1"/>
      <c r="K23" s="1"/>
    </row>
    <row r="24" spans="1:16" x14ac:dyDescent="0.25">
      <c r="A24" s="71" t="s">
        <v>8</v>
      </c>
      <c r="B24" s="72"/>
      <c r="C24" s="73" t="s">
        <v>9</v>
      </c>
      <c r="D24" s="74"/>
      <c r="E24" s="74"/>
      <c r="F24" s="74"/>
      <c r="G24" s="71" t="s">
        <v>10</v>
      </c>
      <c r="H24" s="72"/>
      <c r="I24" s="1"/>
      <c r="J24" s="1"/>
      <c r="K24" s="1"/>
    </row>
    <row r="25" spans="1:16" x14ac:dyDescent="0.25">
      <c r="A25" s="12" t="str">
        <f>A9</f>
        <v>Home</v>
      </c>
      <c r="B25" s="13" t="str">
        <f>G9</f>
        <v>Away</v>
      </c>
      <c r="C25" s="75" t="str">
        <f>A9</f>
        <v>Home</v>
      </c>
      <c r="D25" s="76"/>
      <c r="E25" s="75" t="str">
        <f>G9</f>
        <v>Away</v>
      </c>
      <c r="F25" s="77"/>
      <c r="G25" s="12" t="str">
        <f>A9</f>
        <v>Home</v>
      </c>
      <c r="H25" s="13" t="str">
        <f>G9</f>
        <v>Away</v>
      </c>
      <c r="I25" s="1"/>
      <c r="J25" s="1"/>
      <c r="K25" s="1"/>
    </row>
    <row r="26" spans="1:16" x14ac:dyDescent="0.25">
      <c r="A26" s="51" t="str">
        <f>A11</f>
        <v xml:space="preserve">Player 2 </v>
      </c>
      <c r="B26" s="53" t="str">
        <f>G11</f>
        <v xml:space="preserve">Player 2 </v>
      </c>
      <c r="C26" s="97" t="str">
        <f>A10</f>
        <v xml:space="preserve">Player 1  </v>
      </c>
      <c r="D26" s="98"/>
      <c r="E26" s="95" t="str">
        <f>G10</f>
        <v xml:space="preserve">Player 1  </v>
      </c>
      <c r="F26" s="96"/>
      <c r="G26" s="51" t="str">
        <f>A11</f>
        <v xml:space="preserve">Player 2 </v>
      </c>
      <c r="H26" s="53" t="str">
        <f>G11</f>
        <v xml:space="preserve">Player 2 </v>
      </c>
      <c r="I26" s="1"/>
      <c r="J26" s="1"/>
      <c r="K26" s="1"/>
    </row>
    <row r="27" spans="1:16" ht="15.75" thickBot="1" x14ac:dyDescent="0.3">
      <c r="A27" s="52" t="str">
        <f>A13</f>
        <v xml:space="preserve">Player 4 </v>
      </c>
      <c r="B27" s="54" t="str">
        <f>G13</f>
        <v xml:space="preserve">Player 4 </v>
      </c>
      <c r="C27" s="91" t="str">
        <f>A13</f>
        <v xml:space="preserve">Player 4 </v>
      </c>
      <c r="D27" s="92"/>
      <c r="E27" s="93" t="str">
        <f>G13</f>
        <v xml:space="preserve">Player 4 </v>
      </c>
      <c r="F27" s="94"/>
      <c r="G27" s="52" t="str">
        <f>A12</f>
        <v xml:space="preserve">Player 3 </v>
      </c>
      <c r="H27" s="54" t="str">
        <f>G12</f>
        <v xml:space="preserve">Player 3 </v>
      </c>
      <c r="I27" s="1"/>
      <c r="J27" s="1"/>
      <c r="K27" s="1"/>
    </row>
    <row r="28" spans="1:16" x14ac:dyDescent="0.25">
      <c r="A28" s="14"/>
      <c r="B28" s="15"/>
      <c r="C28" s="83"/>
      <c r="D28" s="84"/>
      <c r="E28" s="85"/>
      <c r="F28" s="86"/>
      <c r="G28" s="14"/>
      <c r="H28" s="15"/>
      <c r="I28" s="1"/>
      <c r="J28" s="1"/>
      <c r="K28" s="1"/>
    </row>
    <row r="29" spans="1:16" x14ac:dyDescent="0.25">
      <c r="A29" s="16"/>
      <c r="B29" s="17"/>
      <c r="C29" s="87"/>
      <c r="D29" s="76"/>
      <c r="E29" s="88"/>
      <c r="F29" s="77"/>
      <c r="G29" s="16"/>
      <c r="H29" s="17"/>
      <c r="I29" s="1"/>
      <c r="J29" s="1"/>
      <c r="K29" s="1"/>
    </row>
    <row r="30" spans="1:16" x14ac:dyDescent="0.25">
      <c r="A30" s="16"/>
      <c r="B30" s="17"/>
      <c r="C30" s="87"/>
      <c r="D30" s="76"/>
      <c r="E30" s="88"/>
      <c r="F30" s="77"/>
      <c r="G30" s="16"/>
      <c r="H30" s="17"/>
      <c r="I30" s="1"/>
      <c r="J30" s="1"/>
      <c r="K30" s="1"/>
    </row>
    <row r="31" spans="1:16" ht="15.75" thickBot="1" x14ac:dyDescent="0.3">
      <c r="A31" s="37" t="s">
        <v>7</v>
      </c>
      <c r="B31" s="38" t="str" cm="1">
        <f t="array" ref="B31">IF(SUMPRODUCT((A28:A30&gt;B28:B30)*1) &gt;= 2, A9, IF(SUMPRODUCT((B28:B30&gt;A28:A30)*1) &gt;= 2, G9, "-"))</f>
        <v>-</v>
      </c>
      <c r="C31" s="78" t="s">
        <v>7</v>
      </c>
      <c r="D31" s="79"/>
      <c r="E31" s="80" t="str" cm="1">
        <f t="array" ref="E31">IF(SUMPRODUCT((C28:D30&gt;E28:F30)*1) &gt;= 2, A9, IF(SUMPRODUCT((E28:F30&gt;C28:D30)*1) &gt;= 2, G9, "-"))</f>
        <v>-</v>
      </c>
      <c r="F31" s="81"/>
      <c r="G31" s="37" t="s">
        <v>7</v>
      </c>
      <c r="H31" s="38" t="str" cm="1">
        <f t="array" ref="H31">IF(SUMPRODUCT((G28:G30&gt;H28:H30)*1) &gt;= 2, A9, IF(SUMPRODUCT((H28:H30&gt;G28:G30)*1) &gt;= 2, G9, "-"))</f>
        <v>-</v>
      </c>
      <c r="I31" s="1"/>
      <c r="J31" s="1"/>
      <c r="K31" s="1"/>
    </row>
    <row r="32" spans="1:16" x14ac:dyDescent="0.25">
      <c r="A32" s="2"/>
      <c r="B32" s="2"/>
      <c r="C32" s="2"/>
      <c r="D32" s="2"/>
      <c r="E32" s="2"/>
      <c r="F32" s="2"/>
      <c r="G32" s="2"/>
      <c r="H32" s="2"/>
      <c r="I32" s="1"/>
      <c r="J32" s="1"/>
      <c r="K32" s="1"/>
    </row>
    <row r="33" spans="1:12" ht="15.75" x14ac:dyDescent="0.25">
      <c r="A33" s="47" t="s">
        <v>59</v>
      </c>
      <c r="B33" s="49" t="str">
        <f>IF(G33+G34&lt;5, "-", IF(G33&gt;G34, A9, IF(G34&gt;G33, G9, "Draw")))</f>
        <v>-</v>
      </c>
      <c r="C33" s="45"/>
      <c r="D33" s="45"/>
      <c r="E33" s="89" t="str">
        <f>A3</f>
        <v>Home</v>
      </c>
      <c r="F33" s="89"/>
      <c r="G33" s="45">
        <f>COUNTIF(B22,A9) + COUNTIF(E22,A9) + COUNTIF(H22,A9) + COUNTIF(B31,A9) + COUNTIF(E31,A9) + COUNTIF(H31,A9)</f>
        <v>0</v>
      </c>
      <c r="H33" s="45"/>
      <c r="I33" s="46"/>
      <c r="J33" s="1"/>
      <c r="K33" s="1"/>
      <c r="L33" s="1"/>
    </row>
    <row r="34" spans="1:12" x14ac:dyDescent="0.25">
      <c r="A34" s="2"/>
      <c r="B34" s="2"/>
      <c r="C34" s="2"/>
      <c r="D34" s="2"/>
      <c r="E34" s="90" t="str">
        <f>G3</f>
        <v>Away</v>
      </c>
      <c r="F34" s="90"/>
      <c r="G34" s="48">
        <f>COUNTIF(B22,G9) + COUNTIF(E22,G9) + COUNTIF(H22,G9) + COUNTIF(B31,G9) + COUNTIF(E31,G9) + COUNTIF(H31,G9)</f>
        <v>0</v>
      </c>
      <c r="H34" s="2"/>
      <c r="I34" s="1"/>
      <c r="J34" s="1"/>
      <c r="K34" s="1"/>
    </row>
    <row r="35" spans="1:12" x14ac:dyDescent="0.25">
      <c r="A35" s="21"/>
      <c r="B35" s="20"/>
      <c r="C35" s="20"/>
      <c r="D35" s="20"/>
      <c r="E35" s="21"/>
      <c r="F35" s="20"/>
      <c r="G35" s="20"/>
      <c r="H35" s="20"/>
      <c r="I35" s="1"/>
      <c r="J35" s="1"/>
      <c r="K35" s="1"/>
    </row>
    <row r="36" spans="1:12" x14ac:dyDescent="0.25">
      <c r="A36" s="82" t="s">
        <v>11</v>
      </c>
      <c r="B36" s="82"/>
      <c r="C36" s="82"/>
      <c r="D36" s="82"/>
      <c r="E36" s="82"/>
      <c r="F36" s="82"/>
      <c r="G36" s="82"/>
      <c r="H36" s="82"/>
      <c r="I36" s="1"/>
      <c r="J36" s="1"/>
      <c r="K36" s="1"/>
    </row>
    <row r="37" spans="1:12" x14ac:dyDescent="0.25">
      <c r="A37" s="82" t="s">
        <v>14</v>
      </c>
      <c r="B37" s="82"/>
      <c r="C37" s="82"/>
      <c r="D37" s="82"/>
      <c r="E37" s="82"/>
      <c r="F37" s="82"/>
      <c r="G37" s="82"/>
      <c r="H37" s="82"/>
      <c r="I37" s="1"/>
      <c r="J37" s="1"/>
      <c r="K37" s="1"/>
    </row>
    <row r="38" spans="1:12" x14ac:dyDescent="0.25">
      <c r="A38" s="2"/>
      <c r="B38" s="2"/>
      <c r="C38" s="2"/>
      <c r="D38" s="22" t="s">
        <v>12</v>
      </c>
      <c r="E38" s="2"/>
      <c r="F38" s="2"/>
      <c r="G38" s="2"/>
      <c r="H38" s="2"/>
      <c r="I38" s="1"/>
      <c r="J38" s="1"/>
      <c r="K38" s="1"/>
    </row>
    <row r="39" spans="1:12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2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2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2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2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2" x14ac:dyDescent="0.25">
      <c r="A44" s="19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2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2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2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2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</sheetData>
  <mergeCells count="56">
    <mergeCell ref="C27:D27"/>
    <mergeCell ref="E27:F27"/>
    <mergeCell ref="E17:F17"/>
    <mergeCell ref="C18:D18"/>
    <mergeCell ref="E18:F18"/>
    <mergeCell ref="C26:D26"/>
    <mergeCell ref="E26:F26"/>
    <mergeCell ref="C21:D21"/>
    <mergeCell ref="E21:F21"/>
    <mergeCell ref="C25:D25"/>
    <mergeCell ref="E25:F25"/>
    <mergeCell ref="C20:D20"/>
    <mergeCell ref="E20:F20"/>
    <mergeCell ref="C19:D19"/>
    <mergeCell ref="E19:F19"/>
    <mergeCell ref="C17:D17"/>
    <mergeCell ref="A37:H37"/>
    <mergeCell ref="C28:D28"/>
    <mergeCell ref="E28:F28"/>
    <mergeCell ref="C29:D29"/>
    <mergeCell ref="E29:F29"/>
    <mergeCell ref="C30:D30"/>
    <mergeCell ref="E30:F30"/>
    <mergeCell ref="A36:H36"/>
    <mergeCell ref="C31:D31"/>
    <mergeCell ref="E31:F31"/>
    <mergeCell ref="E33:F33"/>
    <mergeCell ref="E34:F34"/>
    <mergeCell ref="A24:B24"/>
    <mergeCell ref="C24:F24"/>
    <mergeCell ref="G24:H24"/>
    <mergeCell ref="C22:D22"/>
    <mergeCell ref="E22:F22"/>
    <mergeCell ref="A15:B15"/>
    <mergeCell ref="C15:F15"/>
    <mergeCell ref="G15:H15"/>
    <mergeCell ref="C16:D16"/>
    <mergeCell ref="E16:F16"/>
    <mergeCell ref="A1:H1"/>
    <mergeCell ref="G3:H3"/>
    <mergeCell ref="A3:B3"/>
    <mergeCell ref="D3:F3"/>
    <mergeCell ref="A10:B10"/>
    <mergeCell ref="A11:B11"/>
    <mergeCell ref="A12:B12"/>
    <mergeCell ref="A13:B13"/>
    <mergeCell ref="G9:H9"/>
    <mergeCell ref="G10:H10"/>
    <mergeCell ref="G11:H11"/>
    <mergeCell ref="G12:H12"/>
    <mergeCell ref="G13:H13"/>
    <mergeCell ref="D11:E11"/>
    <mergeCell ref="D10:E10"/>
    <mergeCell ref="A9:B9"/>
    <mergeCell ref="D12:E12"/>
    <mergeCell ref="D13:E13"/>
  </mergeCells>
  <dataValidations count="3">
    <dataValidation type="textLength" operator="greaterThanOrEqual" showInputMessage="1" showErrorMessage="1" errorTitle="Home Team is blank" promptTitle="Enter the name of the Home Team" sqref="G4" xr:uid="{57CE354C-254D-4E06-8A35-F2DDA6DEE05A}">
      <formula1>1</formula1>
    </dataValidation>
    <dataValidation type="custom" allowBlank="1" showInputMessage="1" showErrorMessage="1" errorTitle="Invalid Team" error="The two teams can not be the same" sqref="D4:F4" xr:uid="{BA2F8420-C753-47A7-B71E-61FF2CAEBD7E}">
      <formula1>IF(#REF!&lt;&gt;D4,TRUE,FALSE)</formula1>
    </dataValidation>
    <dataValidation type="custom" operator="greaterThan" showInputMessage="1" showErrorMessage="1" errorTitle="Invalid Team" error="Must be submitted by one of the teams" sqref="D8:E8" xr:uid="{BCE57946-6F7A-427F-9A7C-580A9773FC12}">
      <formula1>IF(OR(D8=#REF!,D8=$D$4),TRUE,FALSE)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6FAB17EC-0CD6-4060-B845-FCD906CDBE66}">
          <x14:formula1>
            <xm:f>'Venue, Division'!$A$2:$A$8</xm:f>
          </x14:formula1>
          <xm:sqref>B5</xm:sqref>
        </x14:dataValidation>
        <x14:dataValidation type="list" showInputMessage="1" showErrorMessage="1" xr:uid="{2C34B5FE-52BB-4E1B-8174-11A51411BF72}">
          <x14:formula1>
            <xm:f>'Venue, Division'!$A$1:$A$7</xm:f>
          </x14:formula1>
          <xm:sqref>B7</xm:sqref>
        </x14:dataValidation>
        <x14:dataValidation type="list" allowBlank="1" showInputMessage="1" showErrorMessage="1" xr:uid="{60FB2A01-823C-4828-A26E-FF85E1CACAC7}">
          <x14:formula1>
            <xm:f>'Venue, Division'!$G$1:$G$17</xm:f>
          </x14:formula1>
          <xm:sqref>A3:B3</xm:sqref>
        </x14:dataValidation>
        <x14:dataValidation type="list" allowBlank="1" showInputMessage="1" showErrorMessage="1" xr:uid="{083701A1-AF33-4705-979B-B43D02FC29AA}">
          <x14:formula1>
            <xm:f>'Venue, Division'!$I$1:$I$16</xm:f>
          </x14:formula1>
          <xm:sqref>G3:H3</xm:sqref>
        </x14:dataValidation>
        <x14:dataValidation type="list" allowBlank="1" showInputMessage="1" showErrorMessage="1" xr:uid="{C8EA42D3-1987-45FA-93C8-53D735C08075}">
          <x14:formula1>
            <xm:f>'Venue, Division'!$K$1:$K$12</xm:f>
          </x14:formula1>
          <xm:sqref>H7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FE84F-BBE0-4627-983E-938FA6F020BB}">
  <dimension ref="A1:O10"/>
  <sheetViews>
    <sheetView workbookViewId="0">
      <selection activeCell="B24" sqref="B24:P32"/>
    </sheetView>
  </sheetViews>
  <sheetFormatPr defaultRowHeight="15" x14ac:dyDescent="0.25"/>
  <cols>
    <col min="1" max="1" width="20.42578125" bestFit="1" customWidth="1"/>
    <col min="2" max="2" width="10.140625" bestFit="1" customWidth="1"/>
    <col min="3" max="3" width="20.85546875" bestFit="1" customWidth="1"/>
    <col min="5" max="5" width="11.140625" bestFit="1" customWidth="1"/>
    <col min="6" max="6" width="13.85546875" bestFit="1" customWidth="1"/>
    <col min="7" max="7" width="11.85546875" bestFit="1" customWidth="1"/>
    <col min="8" max="8" width="12.5703125" bestFit="1" customWidth="1"/>
    <col min="9" max="9" width="10.7109375" bestFit="1" customWidth="1"/>
    <col min="10" max="10" width="10.140625" bestFit="1" customWidth="1"/>
    <col min="11" max="11" width="9.85546875" bestFit="1" customWidth="1"/>
    <col min="12" max="12" width="11.140625" bestFit="1" customWidth="1"/>
    <col min="13" max="13" width="14.85546875" bestFit="1" customWidth="1"/>
    <col min="14" max="14" width="18" bestFit="1" customWidth="1"/>
    <col min="15" max="15" width="10.140625" bestFit="1" customWidth="1"/>
  </cols>
  <sheetData>
    <row r="1" spans="1:15" x14ac:dyDescent="0.25">
      <c r="A1" s="28" t="s">
        <v>18</v>
      </c>
      <c r="B1" s="29" t="s">
        <v>19</v>
      </c>
      <c r="C1" s="29" t="s">
        <v>20</v>
      </c>
      <c r="D1" s="29" t="s">
        <v>15</v>
      </c>
      <c r="E1" s="29" t="s">
        <v>21</v>
      </c>
      <c r="F1" s="29" t="s">
        <v>22</v>
      </c>
      <c r="G1" s="29" t="s">
        <v>23</v>
      </c>
      <c r="H1" s="29" t="s">
        <v>24</v>
      </c>
      <c r="I1" s="29" t="s">
        <v>25</v>
      </c>
      <c r="J1" s="29" t="s">
        <v>26</v>
      </c>
      <c r="K1" s="29" t="s">
        <v>27</v>
      </c>
      <c r="L1" s="30" t="s">
        <v>28</v>
      </c>
      <c r="M1" s="30" t="s">
        <v>65</v>
      </c>
      <c r="N1" s="30" t="s">
        <v>66</v>
      </c>
      <c r="O1" s="30" t="s">
        <v>67</v>
      </c>
    </row>
    <row r="2" spans="1:15" x14ac:dyDescent="0.25">
      <c r="A2">
        <f>Scorecard!$H$7</f>
        <v>0</v>
      </c>
      <c r="B2" s="31">
        <f>Scorecard!$H$5</f>
        <v>0</v>
      </c>
      <c r="C2" t="str">
        <f>Scorecard!A10</f>
        <v xml:space="preserve">Player 1  </v>
      </c>
      <c r="D2">
        <f>Scorecard!C10</f>
        <v>0</v>
      </c>
      <c r="E2" t="str">
        <f>Scorecard!A3</f>
        <v>Home</v>
      </c>
      <c r="F2">
        <f>COUNTIF(Scorecard!B22,Scorecard!A9) + COUNTIF(Scorecard!B22,Scorecard!G9) + COUNTIF(Scorecard!H22,Scorecard!A9) + COUNTIF(Scorecard!H22,Scorecard!G9) + COUNTIF(Scorecard!E31,Scorecard!A9) + COUNTIF(Scorecard!E31,Scorecard!G9)</f>
        <v>0</v>
      </c>
      <c r="G2">
        <f>COUNTIF(Scorecard!$B$22,Scorecard!$A$9)+ COUNTIF(Scorecard!$H$22,Scorecard!$A$9) + COUNTIF(Scorecard!$E$31,Scorecard!$A$9)</f>
        <v>0</v>
      </c>
      <c r="H2">
        <f>COUNTIF(Scorecard!A19:A21,"&gt;=1")
+COUNTIF(Scorecard!G19:G21,"&gt;=1")
+COUNTIF(Scorecard!C28:D30,"&gt;=1")</f>
        <v>0</v>
      </c>
      <c r="I2">
        <f>COUNTIF(Scorecard!A19:A21,"&gt;20")
+COUNTIF(Scorecard!G19:G21,"&gt;20")
+COUNTIF(Scorecard!C28:C30,"&gt;20")</f>
        <v>0</v>
      </c>
      <c r="J2">
        <f>SUM(Scorecard!A19:A21, Scorecard!G19:G21, Scorecard!C28:C30)</f>
        <v>0</v>
      </c>
      <c r="K2">
        <f>SUM(Scorecard!B19:B21, Scorecard!H19:H21, Scorecard!E28:E30)</f>
        <v>0</v>
      </c>
      <c r="L2" t="str">
        <f>Scorecard!G3</f>
        <v>Away</v>
      </c>
      <c r="M2" s="55" t="e">
        <f>SUM(J2/H2)</f>
        <v>#DIV/0!</v>
      </c>
      <c r="N2" s="55" t="e">
        <f>SUM(K2/H2)</f>
        <v>#DIV/0!</v>
      </c>
      <c r="O2" s="55" t="e">
        <f>SUM(M2-N2)</f>
        <v>#DIV/0!</v>
      </c>
    </row>
    <row r="3" spans="1:15" x14ac:dyDescent="0.25">
      <c r="A3">
        <f>Scorecard!$H$7</f>
        <v>0</v>
      </c>
      <c r="B3" s="31">
        <f>Scorecard!$H$5</f>
        <v>0</v>
      </c>
      <c r="C3" t="str">
        <f>Scorecard!A11</f>
        <v xml:space="preserve">Player 2 </v>
      </c>
      <c r="D3">
        <f>Scorecard!C11</f>
        <v>0</v>
      </c>
      <c r="E3" t="str">
        <f>Scorecard!A3</f>
        <v>Home</v>
      </c>
      <c r="F3">
        <f>COUNTIF(Scorecard!B22,Scorecard!A9) + COUNTIF(Scorecard!B22,Scorecard!G9) + COUNTIF(Scorecard!B31,Scorecard!A9) + COUNTIF(Scorecard!B31,Scorecard!G9) + COUNTIF(Scorecard!H31,Scorecard!A9) + COUNTIF(Scorecard!H31,Scorecard!G9)</f>
        <v>0</v>
      </c>
      <c r="G3">
        <f>COUNTIF(Scorecard!$B$22,Scorecard!$A$9)+ COUNTIF(Scorecard!$B$31,Scorecard!$A$9) + COUNTIF(Scorecard!$H$31,Scorecard!$A$9)</f>
        <v>0</v>
      </c>
      <c r="H3">
        <f>COUNTIF(Scorecard!A19:A21,"&gt;=1")
+COUNTIF(Scorecard!A28:A30,"&gt;=1")
+COUNTIF(Scorecard!G28:G30,"&gt;=1")</f>
        <v>0</v>
      </c>
      <c r="I3">
        <f>COUNTIF(Scorecard!A19:A21,"&gt;20")
+COUNTIF(Scorecard!A28:A30,"&gt;20")
+COUNTIF(Scorecard!G28:G30,"&gt;20")</f>
        <v>0</v>
      </c>
      <c r="J3">
        <f>SUM(Scorecard!A19:A21, Scorecard!A28:A30, Scorecard!G28:G30)</f>
        <v>0</v>
      </c>
      <c r="K3">
        <f>SUM(Scorecard!B19:B21, Scorecard!B28:B30, Scorecard!H28:H30)</f>
        <v>0</v>
      </c>
      <c r="L3" t="str">
        <f>Scorecard!G3</f>
        <v>Away</v>
      </c>
      <c r="M3" s="55" t="e">
        <f t="shared" ref="M3:M9" si="0">SUM(J3/H3)</f>
        <v>#DIV/0!</v>
      </c>
      <c r="N3" s="55" t="e">
        <f t="shared" ref="N3:N9" si="1">SUM(K3/H3)</f>
        <v>#DIV/0!</v>
      </c>
      <c r="O3" s="55" t="e">
        <f t="shared" ref="O3:O9" si="2">SUM(M3-N3)</f>
        <v>#DIV/0!</v>
      </c>
    </row>
    <row r="4" spans="1:15" x14ac:dyDescent="0.25">
      <c r="A4">
        <f>Scorecard!$H$7</f>
        <v>0</v>
      </c>
      <c r="B4" s="31">
        <f>Scorecard!$H$5</f>
        <v>0</v>
      </c>
      <c r="C4" t="str">
        <f>Scorecard!A12</f>
        <v xml:space="preserve">Player 3 </v>
      </c>
      <c r="D4">
        <f>Scorecard!C12</f>
        <v>0</v>
      </c>
      <c r="E4" t="str">
        <f>Scorecard!A3</f>
        <v>Home</v>
      </c>
      <c r="F4">
        <f>COUNTIF(Scorecard!E22,Scorecard!A9) + COUNTIF(Scorecard!E22,Scorecard!G9) + COUNTIF(Scorecard!H22,Scorecard!A9) + COUNTIF(Scorecard!H22,Scorecard!G9) + COUNTIF(Scorecard!H31,Scorecard!A9) + COUNTIF(Scorecard!H31,Scorecard!G9)</f>
        <v>0</v>
      </c>
      <c r="G4">
        <f>COUNTIF(Scorecard!$E$22,Scorecard!$A$9)+ COUNTIF(Scorecard!$H$22,Scorecard!$A$9) + COUNTIF(Scorecard!$H$31,Scorecard!$A$9)</f>
        <v>0</v>
      </c>
      <c r="H4">
        <f>COUNTIF(Scorecard!C19:C21,"&gt;=1")
+COUNTIF(Scorecard!G19:G21,"&gt;=1")
+COUNTIF(Scorecard!G28:G30,"&gt;=1")</f>
        <v>0</v>
      </c>
      <c r="I4">
        <f>COUNTIF(Scorecard!C19:C21,"&gt;20")
+COUNTIF(Scorecard!G19:G21,"&gt;20")
+COUNTIF(Scorecard!G28:G30,"&gt;20")</f>
        <v>0</v>
      </c>
      <c r="J4">
        <f>SUM(Scorecard!C19:C21, Scorecard!G19:G21, Scorecard!G28:G30)</f>
        <v>0</v>
      </c>
      <c r="K4">
        <f>SUM(Scorecard!E19:E21, Scorecard!H19:H21, Scorecard!H28:H30)</f>
        <v>0</v>
      </c>
      <c r="L4" t="str">
        <f>Scorecard!G3</f>
        <v>Away</v>
      </c>
      <c r="M4" s="55" t="e">
        <f t="shared" si="0"/>
        <v>#DIV/0!</v>
      </c>
      <c r="N4" s="55" t="e">
        <f t="shared" si="1"/>
        <v>#DIV/0!</v>
      </c>
      <c r="O4" s="55" t="e">
        <f t="shared" si="2"/>
        <v>#DIV/0!</v>
      </c>
    </row>
    <row r="5" spans="1:15" x14ac:dyDescent="0.25">
      <c r="A5">
        <f>Scorecard!$H$7</f>
        <v>0</v>
      </c>
      <c r="B5" s="31">
        <f>Scorecard!$H$5</f>
        <v>0</v>
      </c>
      <c r="C5" t="str">
        <f>Scorecard!A13</f>
        <v xml:space="preserve">Player 4 </v>
      </c>
      <c r="D5">
        <f>Scorecard!C13</f>
        <v>0</v>
      </c>
      <c r="E5" t="str">
        <f>Scorecard!A3</f>
        <v>Home</v>
      </c>
      <c r="F5">
        <f>COUNTIF(Scorecard!E22,Scorecard!A9) + COUNTIF(Scorecard!E22,Scorecard!G9) + COUNTIF(Scorecard!B31,Scorecard!A9) + COUNTIF(Scorecard!B31,Scorecard!G9) + COUNTIF(Scorecard!E31,Scorecard!A9) + COUNTIF(Scorecard!E31,Scorecard!G9)</f>
        <v>0</v>
      </c>
      <c r="G5">
        <f>COUNTIF(Scorecard!$E$22,Scorecard!$A$9)+ COUNTIF(Scorecard!$B$31,Scorecard!$A$9) + COUNTIF(Scorecard!$E$31,Scorecard!$A$9)</f>
        <v>0</v>
      </c>
      <c r="H5">
        <f>COUNTIF(Scorecard!C19:C21,"&gt;=1")
+COUNTIF(Scorecard!A28:A30,"&gt;=1")
+COUNTIF(Scorecard!C28:C30,"&gt;=1")</f>
        <v>0</v>
      </c>
      <c r="I5">
        <f>COUNTIF(Scorecard!C19:C21,"&gt;20")
+COUNTIF(Scorecard!A28:A30,"&gt;20")
+COUNTIF(Scorecard!C28:C30,"&gt;20")</f>
        <v>0</v>
      </c>
      <c r="J5">
        <f>SUM(Scorecard!C19:C21, Scorecard!A28:A30, Scorecard!C28:C30)</f>
        <v>0</v>
      </c>
      <c r="K5">
        <f>SUM(Scorecard!E19:E21, Scorecard!B28:B30, Scorecard!E28:E30)</f>
        <v>0</v>
      </c>
      <c r="L5" t="str">
        <f>Scorecard!G3</f>
        <v>Away</v>
      </c>
      <c r="M5" s="55" t="e">
        <f t="shared" si="0"/>
        <v>#DIV/0!</v>
      </c>
      <c r="N5" s="55" t="e">
        <f t="shared" si="1"/>
        <v>#DIV/0!</v>
      </c>
      <c r="O5" s="55" t="e">
        <f t="shared" si="2"/>
        <v>#DIV/0!</v>
      </c>
    </row>
    <row r="6" spans="1:15" x14ac:dyDescent="0.25">
      <c r="A6">
        <f>Scorecard!$H$7</f>
        <v>0</v>
      </c>
      <c r="B6" s="31">
        <f>Scorecard!$H$5</f>
        <v>0</v>
      </c>
      <c r="C6" s="32" t="str">
        <f>Scorecard!G10</f>
        <v xml:space="preserve">Player 1  </v>
      </c>
      <c r="D6" s="33">
        <f>Scorecard!F10</f>
        <v>0</v>
      </c>
      <c r="E6" t="str">
        <f>Scorecard!G3</f>
        <v>Away</v>
      </c>
      <c r="F6">
        <f>COUNTIF(Scorecard!B22,Scorecard!A9) + COUNTIF(Scorecard!B22,Scorecard!G9) + COUNTIF(Scorecard!H22,Scorecard!A9) + COUNTIF(Scorecard!H22,Scorecard!G9) + COUNTIF(Scorecard!E31,Scorecard!A9) + COUNTIF(Scorecard!E31,Scorecard!G9)</f>
        <v>0</v>
      </c>
      <c r="G6">
        <f>COUNTIF(Scorecard!$B$22,Scorecard!$G$9)+ COUNTIF(Scorecard!$H$22,Scorecard!$G$9) + COUNTIF(Scorecard!$E$31,Scorecard!$G$9)</f>
        <v>0</v>
      </c>
      <c r="H6">
        <f>COUNTIF(Scorecard!B19:B21,"&gt;=1")
+COUNTIF(Scorecard!H19:H21,"&gt;=1")
+COUNTIF(Scorecard!E28:E30,"&gt;=1")</f>
        <v>0</v>
      </c>
      <c r="I6">
        <f>COUNTIF(Scorecard!B19:B21,"&gt;20")
+COUNTIF(Scorecard!H19:H21,"&gt;20")
+COUNTIF(Scorecard!E28:E30,"&gt;20")</f>
        <v>0</v>
      </c>
      <c r="J6">
        <f>SUM(Scorecard!B19:B21, Scorecard!H19:H21, Scorecard!E28:E30)</f>
        <v>0</v>
      </c>
      <c r="K6">
        <f>SUM(Scorecard!A19:A21, Scorecard!G19:G21, Scorecard!C28:C30)</f>
        <v>0</v>
      </c>
      <c r="L6" t="str">
        <f>Scorecard!A3</f>
        <v>Home</v>
      </c>
      <c r="M6" s="55" t="e">
        <f t="shared" si="0"/>
        <v>#DIV/0!</v>
      </c>
      <c r="N6" s="55" t="e">
        <f t="shared" si="1"/>
        <v>#DIV/0!</v>
      </c>
      <c r="O6" s="55" t="e">
        <f t="shared" si="2"/>
        <v>#DIV/0!</v>
      </c>
    </row>
    <row r="7" spans="1:15" x14ac:dyDescent="0.25">
      <c r="A7">
        <f>Scorecard!$H$7</f>
        <v>0</v>
      </c>
      <c r="B7" s="31">
        <f>Scorecard!$H$5</f>
        <v>0</v>
      </c>
      <c r="C7" s="32" t="str">
        <f>Scorecard!G11</f>
        <v xml:space="preserve">Player 2 </v>
      </c>
      <c r="D7" s="33">
        <f>Scorecard!F11</f>
        <v>0</v>
      </c>
      <c r="E7" t="str">
        <f>Scorecard!G3</f>
        <v>Away</v>
      </c>
      <c r="F7">
        <f>COUNTIF(Scorecard!B22,Scorecard!A9) + COUNTIF(Scorecard!B22,Scorecard!G9) + COUNTIF(Scorecard!B31,Scorecard!A9) + COUNTIF(Scorecard!B31,Scorecard!G9) + COUNTIF(Scorecard!H31,Scorecard!A9) + COUNTIF(Scorecard!H31,Scorecard!G9)</f>
        <v>0</v>
      </c>
      <c r="G7">
        <f>COUNTIF(Scorecard!$B$22,Scorecard!$G$9)+ COUNTIF(Scorecard!$B$31,Scorecard!$G$9) + COUNTIF(Scorecard!$H$31,Scorecard!$G$9)</f>
        <v>0</v>
      </c>
      <c r="H7">
        <f>COUNTIF(Scorecard!B19:B21,"&gt;=1")
+COUNTIF(Scorecard!B28:B30,"&gt;=1")
+COUNTIF(Scorecard!H28:H30,"&gt;=1")</f>
        <v>0</v>
      </c>
      <c r="I7">
        <f>COUNTIF(Scorecard!B19:B21,"&gt;20")
+COUNTIF(Scorecard!B28:B30,"&gt;20")
+COUNTIF(Scorecard!H28:H30,"&gt;20")</f>
        <v>0</v>
      </c>
      <c r="J7">
        <f>SUM(Scorecard!B19:B21, Scorecard!B28:B30, Scorecard!H28:H30)</f>
        <v>0</v>
      </c>
      <c r="K7">
        <f>SUM(Scorecard!A19:A21, Scorecard!A28:A30, Scorecard!G28:G30)</f>
        <v>0</v>
      </c>
      <c r="L7" t="str">
        <f>Scorecard!A3</f>
        <v>Home</v>
      </c>
      <c r="M7" s="55" t="e">
        <f t="shared" si="0"/>
        <v>#DIV/0!</v>
      </c>
      <c r="N7" s="55" t="e">
        <f t="shared" si="1"/>
        <v>#DIV/0!</v>
      </c>
      <c r="O7" s="55" t="e">
        <f t="shared" si="2"/>
        <v>#DIV/0!</v>
      </c>
    </row>
    <row r="8" spans="1:15" x14ac:dyDescent="0.25">
      <c r="A8">
        <f>Scorecard!$H$7</f>
        <v>0</v>
      </c>
      <c r="B8" s="31">
        <f>Scorecard!$H$5</f>
        <v>0</v>
      </c>
      <c r="C8" s="32" t="str">
        <f>Scorecard!G12</f>
        <v xml:space="preserve">Player 3 </v>
      </c>
      <c r="D8" s="33">
        <f>Scorecard!F12</f>
        <v>0</v>
      </c>
      <c r="E8" t="str">
        <f>Scorecard!G3</f>
        <v>Away</v>
      </c>
      <c r="F8">
        <f>COUNTIF(Scorecard!E22,Scorecard!A9) + COUNTIF(Scorecard!E22,Scorecard!G9) + COUNTIF(Scorecard!H22,Scorecard!A9) + COUNTIF(Scorecard!H22,Scorecard!G9) + COUNTIF(Scorecard!H31,Scorecard!A9) + COUNTIF(Scorecard!H31,Scorecard!G9)</f>
        <v>0</v>
      </c>
      <c r="G8">
        <f>COUNTIF(Scorecard!$E$22,Scorecard!$G$9)+ COUNTIF(Scorecard!$H$22,Scorecard!$G$9) + COUNTIF(Scorecard!$H$31,Scorecard!$G$9)</f>
        <v>0</v>
      </c>
      <c r="H8">
        <f>COUNTIF(Scorecard!E19:E21,"&gt;=1")
+COUNTIF(Scorecard!H19:H21,"&gt;=1")
+COUNTIF(Scorecard!H28:H30,"&gt;=1")</f>
        <v>0</v>
      </c>
      <c r="I8">
        <f>COUNTIF(Scorecard!E19:E21,"&gt;20")
+COUNTIF(Scorecard!H19:H21,"&gt;20")
+COUNTIF(Scorecard!H28:H30,"&gt;20")</f>
        <v>0</v>
      </c>
      <c r="J8">
        <f>SUM(Scorecard!E19:E21, Scorecard!H19:H21, Scorecard!H28:H30)</f>
        <v>0</v>
      </c>
      <c r="K8">
        <f>SUM(Scorecard!C19:C21, Scorecard!G19:G21, Scorecard!G28:G30)</f>
        <v>0</v>
      </c>
      <c r="L8" t="str">
        <f>Scorecard!A3</f>
        <v>Home</v>
      </c>
      <c r="M8" s="55" t="e">
        <f t="shared" si="0"/>
        <v>#DIV/0!</v>
      </c>
      <c r="N8" s="55" t="e">
        <f t="shared" si="1"/>
        <v>#DIV/0!</v>
      </c>
      <c r="O8" s="55" t="e">
        <f t="shared" si="2"/>
        <v>#DIV/0!</v>
      </c>
    </row>
    <row r="9" spans="1:15" x14ac:dyDescent="0.25">
      <c r="A9">
        <f>Scorecard!$H$7</f>
        <v>0</v>
      </c>
      <c r="B9" s="31">
        <f>Scorecard!$H$5</f>
        <v>0</v>
      </c>
      <c r="C9" s="32" t="str">
        <f>Scorecard!G13</f>
        <v xml:space="preserve">Player 4 </v>
      </c>
      <c r="D9" s="33">
        <f>Scorecard!F13</f>
        <v>0</v>
      </c>
      <c r="E9" t="str">
        <f>Scorecard!G3</f>
        <v>Away</v>
      </c>
      <c r="F9">
        <f>COUNTIF(Scorecard!E22,Scorecard!A9) + COUNTIF(Scorecard!E22,Scorecard!G9) + COUNTIF(Scorecard!B31,Scorecard!A9) + COUNTIF(Scorecard!B31,Scorecard!G9) + COUNTIF(Scorecard!E31,Scorecard!A9) + COUNTIF(Scorecard!E31,Scorecard!G9)</f>
        <v>0</v>
      </c>
      <c r="G9">
        <f>COUNTIF(Scorecard!$E$22,Scorecard!$G$9)+ COUNTIF(Scorecard!$B$31,Scorecard!$G$9) + COUNTIF(Scorecard!$E$31,Scorecard!$G$9)</f>
        <v>0</v>
      </c>
      <c r="H9">
        <f>COUNTIF(Scorecard!E19:E21,"&gt;=1")
+COUNTIF(Scorecard!B28:B30,"&gt;=1")
+COUNTIF(Scorecard!E28:E30,"&gt;=1")</f>
        <v>0</v>
      </c>
      <c r="I9">
        <f>COUNTIF(Scorecard!E19:E21,"&gt;20")
+COUNTIF(Scorecard!B28:B30,"&gt;20")
+COUNTIF(Scorecard!E28:E30,"&gt;20")</f>
        <v>0</v>
      </c>
      <c r="J9">
        <f>SUM(Scorecard!E19:E21, Scorecard!B28:B30, Scorecard!E28:E30)</f>
        <v>0</v>
      </c>
      <c r="K9">
        <f>SUM(Scorecard!C19:C21, Scorecard!A28:A30, Scorecard!C28:C30)</f>
        <v>0</v>
      </c>
      <c r="L9" t="str">
        <f>Scorecard!A3</f>
        <v>Home</v>
      </c>
      <c r="M9" s="55" t="e">
        <f t="shared" si="0"/>
        <v>#DIV/0!</v>
      </c>
      <c r="N9" s="55" t="e">
        <f t="shared" si="1"/>
        <v>#DIV/0!</v>
      </c>
      <c r="O9" s="55" t="e">
        <f t="shared" si="2"/>
        <v>#DIV/0!</v>
      </c>
    </row>
    <row r="10" spans="1:15" x14ac:dyDescent="0.25">
      <c r="D10" s="3"/>
    </row>
  </sheetData>
  <sheetProtection algorithmName="SHA-512" hashValue="ZxdteKZL9CDq2Cs3WX917Ydv/WgRGGkZY6ZGgVCjojVOmjWz8j8WSA4EzgaQ6WpNpGaK2YfvZk+pZ8shvmfQvg==" saltValue="L1C2WX+WH6WNfKea+xaFPQ==" spinCount="100000" sheet="1" objects="1" scenarios="1"/>
  <conditionalFormatting sqref="O2:O9">
    <cfRule type="cellIs" dxfId="1" priority="1" operator="greaterThan">
      <formula>3.5</formula>
    </cfRule>
    <cfRule type="cellIs" dxfId="0" priority="2" operator="lessThan">
      <formula>-3.5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2101E-FBC1-485E-BA7A-7966BCB4B665}">
  <dimension ref="A1:K25"/>
  <sheetViews>
    <sheetView workbookViewId="0">
      <selection activeCell="K12" sqref="K12"/>
    </sheetView>
  </sheetViews>
  <sheetFormatPr defaultRowHeight="15" x14ac:dyDescent="0.25"/>
  <cols>
    <col min="1" max="1" width="18" bestFit="1" customWidth="1"/>
    <col min="3" max="3" width="17.7109375" bestFit="1" customWidth="1"/>
    <col min="5" max="5" width="19.7109375" bestFit="1" customWidth="1"/>
    <col min="7" max="7" width="20.140625" bestFit="1" customWidth="1"/>
    <col min="9" max="9" width="20.140625" bestFit="1" customWidth="1"/>
  </cols>
  <sheetData>
    <row r="1" spans="1:11" x14ac:dyDescent="0.25">
      <c r="A1" s="50" t="s">
        <v>29</v>
      </c>
      <c r="C1" s="50" t="s">
        <v>38</v>
      </c>
      <c r="G1" s="50" t="s">
        <v>56</v>
      </c>
      <c r="I1" s="50" t="s">
        <v>57</v>
      </c>
      <c r="K1" s="50" t="s">
        <v>30</v>
      </c>
    </row>
    <row r="2" spans="1:11" ht="15.75" thickBot="1" x14ac:dyDescent="0.3">
      <c r="G2" t="s">
        <v>55</v>
      </c>
      <c r="I2" t="s">
        <v>55</v>
      </c>
      <c r="K2" s="50"/>
    </row>
    <row r="3" spans="1:11" x14ac:dyDescent="0.25">
      <c r="A3" t="s">
        <v>50</v>
      </c>
      <c r="C3" s="39" t="s">
        <v>39</v>
      </c>
      <c r="E3" s="39" t="s">
        <v>47</v>
      </c>
      <c r="G3" t="s">
        <v>35</v>
      </c>
      <c r="I3" t="s">
        <v>35</v>
      </c>
      <c r="K3" t="s">
        <v>35</v>
      </c>
    </row>
    <row r="4" spans="1:11" x14ac:dyDescent="0.25">
      <c r="A4" t="s">
        <v>51</v>
      </c>
      <c r="C4" s="40" t="s">
        <v>35</v>
      </c>
      <c r="E4" s="40" t="s">
        <v>48</v>
      </c>
      <c r="G4" t="s">
        <v>42</v>
      </c>
      <c r="I4" t="s">
        <v>42</v>
      </c>
      <c r="K4" t="s">
        <v>71</v>
      </c>
    </row>
    <row r="5" spans="1:11" x14ac:dyDescent="0.25">
      <c r="A5" t="s">
        <v>52</v>
      </c>
      <c r="C5" s="56" t="s">
        <v>70</v>
      </c>
      <c r="E5" s="40" t="s">
        <v>35</v>
      </c>
      <c r="G5" t="s">
        <v>44</v>
      </c>
      <c r="I5" t="s">
        <v>44</v>
      </c>
      <c r="K5" t="s">
        <v>63</v>
      </c>
    </row>
    <row r="6" spans="1:11" x14ac:dyDescent="0.25">
      <c r="A6" t="s">
        <v>53</v>
      </c>
      <c r="C6" s="40" t="s">
        <v>36</v>
      </c>
      <c r="E6" s="40" t="s">
        <v>45</v>
      </c>
      <c r="G6" t="s">
        <v>70</v>
      </c>
      <c r="I6" t="s">
        <v>70</v>
      </c>
      <c r="K6" t="s">
        <v>61</v>
      </c>
    </row>
    <row r="7" spans="1:11" x14ac:dyDescent="0.25">
      <c r="A7" t="s">
        <v>54</v>
      </c>
      <c r="C7" s="40" t="s">
        <v>32</v>
      </c>
      <c r="E7" s="40" t="s">
        <v>37</v>
      </c>
      <c r="G7" t="s">
        <v>34</v>
      </c>
      <c r="I7" t="s">
        <v>34</v>
      </c>
      <c r="K7" t="s">
        <v>60</v>
      </c>
    </row>
    <row r="8" spans="1:11" ht="15.75" thickBot="1" x14ac:dyDescent="0.3">
      <c r="A8" s="50" t="s">
        <v>18</v>
      </c>
      <c r="C8" s="41" t="s">
        <v>40</v>
      </c>
      <c r="E8" s="41" t="s">
        <v>32</v>
      </c>
      <c r="G8" t="s">
        <v>36</v>
      </c>
      <c r="I8" t="s">
        <v>36</v>
      </c>
      <c r="K8" t="s">
        <v>64</v>
      </c>
    </row>
    <row r="9" spans="1:11" x14ac:dyDescent="0.25">
      <c r="C9" s="39" t="s">
        <v>39</v>
      </c>
      <c r="G9" t="s">
        <v>45</v>
      </c>
      <c r="I9" t="s">
        <v>45</v>
      </c>
      <c r="K9" t="s">
        <v>68</v>
      </c>
    </row>
    <row r="10" spans="1:11" ht="15.75" thickBot="1" x14ac:dyDescent="0.3">
      <c r="C10" s="40" t="s">
        <v>35</v>
      </c>
      <c r="G10" t="s">
        <v>33</v>
      </c>
      <c r="I10" t="s">
        <v>33</v>
      </c>
      <c r="K10" t="s">
        <v>58</v>
      </c>
    </row>
    <row r="11" spans="1:11" x14ac:dyDescent="0.25">
      <c r="C11" s="40" t="s">
        <v>36</v>
      </c>
      <c r="E11" s="39" t="s">
        <v>49</v>
      </c>
      <c r="G11" t="s">
        <v>37</v>
      </c>
      <c r="I11" t="s">
        <v>37</v>
      </c>
      <c r="K11" t="s">
        <v>69</v>
      </c>
    </row>
    <row r="12" spans="1:11" x14ac:dyDescent="0.25">
      <c r="C12" s="40" t="s">
        <v>32</v>
      </c>
      <c r="E12" s="40" t="s">
        <v>42</v>
      </c>
      <c r="G12" t="s">
        <v>32</v>
      </c>
      <c r="I12" t="s">
        <v>32</v>
      </c>
      <c r="K12" t="s">
        <v>62</v>
      </c>
    </row>
    <row r="13" spans="1:11" ht="15.75" thickBot="1" x14ac:dyDescent="0.3">
      <c r="C13" s="41" t="s">
        <v>40</v>
      </c>
      <c r="E13" s="40" t="s">
        <v>44</v>
      </c>
      <c r="G13" t="s">
        <v>40</v>
      </c>
      <c r="I13" t="s">
        <v>40</v>
      </c>
    </row>
    <row r="14" spans="1:11" ht="15.75" thickBot="1" x14ac:dyDescent="0.3">
      <c r="E14" s="40" t="s">
        <v>36</v>
      </c>
    </row>
    <row r="15" spans="1:11" x14ac:dyDescent="0.25">
      <c r="C15" s="39" t="s">
        <v>41</v>
      </c>
      <c r="E15" s="40" t="s">
        <v>45</v>
      </c>
    </row>
    <row r="16" spans="1:11" x14ac:dyDescent="0.25">
      <c r="C16" s="40" t="s">
        <v>42</v>
      </c>
      <c r="E16" s="40" t="s">
        <v>37</v>
      </c>
    </row>
    <row r="17" spans="3:5" ht="15.75" thickBot="1" x14ac:dyDescent="0.3">
      <c r="C17" s="40" t="s">
        <v>34</v>
      </c>
      <c r="E17" s="41" t="s">
        <v>32</v>
      </c>
    </row>
    <row r="18" spans="3:5" x14ac:dyDescent="0.25">
      <c r="C18" s="40" t="s">
        <v>37</v>
      </c>
    </row>
    <row r="19" spans="3:5" ht="15.75" thickBot="1" x14ac:dyDescent="0.3">
      <c r="C19" s="41" t="s">
        <v>32</v>
      </c>
    </row>
    <row r="20" spans="3:5" ht="15.75" thickBot="1" x14ac:dyDescent="0.3"/>
    <row r="21" spans="3:5" x14ac:dyDescent="0.25">
      <c r="C21" s="39" t="s">
        <v>43</v>
      </c>
    </row>
    <row r="22" spans="3:5" x14ac:dyDescent="0.25">
      <c r="C22" s="40" t="s">
        <v>44</v>
      </c>
    </row>
    <row r="23" spans="3:5" x14ac:dyDescent="0.25">
      <c r="C23" s="40" t="s">
        <v>36</v>
      </c>
    </row>
    <row r="24" spans="3:5" x14ac:dyDescent="0.25">
      <c r="C24" s="40" t="s">
        <v>45</v>
      </c>
    </row>
    <row r="25" spans="3:5" ht="15.75" thickBot="1" x14ac:dyDescent="0.3">
      <c r="C25" s="41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Scorecard</vt:lpstr>
      <vt:lpstr>Match Stats</vt:lpstr>
      <vt:lpstr>Venue, Division</vt:lpstr>
      <vt:lpstr>Scorecard!Print_Area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 Smith</dc:creator>
  <cp:lastModifiedBy>Stuart Smith</cp:lastModifiedBy>
  <cp:lastPrinted>2025-09-02T07:29:32Z</cp:lastPrinted>
  <dcterms:created xsi:type="dcterms:W3CDTF">2024-09-27T19:33:37Z</dcterms:created>
  <dcterms:modified xsi:type="dcterms:W3CDTF">2025-10-10T14:16:09Z</dcterms:modified>
</cp:coreProperties>
</file>